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96" yWindow="-12" windowWidth="12720" windowHeight="12408" activeTab="1"/>
  </bookViews>
  <sheets>
    <sheet name="Vej og Park" sheetId="8" r:id="rId1"/>
    <sheet name="Skadedyrsbekæmpelse" sheetId="3" r:id="rId2"/>
    <sheet name="Skorstensfejning" sheetId="5" r:id="rId3"/>
  </sheets>
  <definedNames>
    <definedName name="_xlnm.Print_Area" localSheetId="1">Skadedyrsbekæmpelse!$A$1:$H$15</definedName>
    <definedName name="_xlnm.Print_Area" localSheetId="2">Skorstensfejning!$A$1:$P$29</definedName>
    <definedName name="_xlnm.Print_Area" localSheetId="0">'Vej og Park'!$A$1:$G$44</definedName>
  </definedNames>
  <calcPr calcId="152511" calcOnSave="0"/>
</workbook>
</file>

<file path=xl/calcChain.xml><?xml version="1.0" encoding="utf-8"?>
<calcChain xmlns="http://schemas.openxmlformats.org/spreadsheetml/2006/main">
  <c r="P27" i="5" l="1"/>
  <c r="P26" i="5"/>
  <c r="P25" i="5"/>
  <c r="P22" i="5"/>
  <c r="P21" i="5"/>
  <c r="P20" i="5"/>
  <c r="P19" i="5"/>
  <c r="P11" i="5"/>
  <c r="P10" i="5"/>
  <c r="P9" i="5"/>
  <c r="P8" i="5"/>
  <c r="P7" i="5"/>
  <c r="P6" i="5"/>
  <c r="G7" i="8"/>
  <c r="G42" i="8"/>
  <c r="G41" i="8"/>
  <c r="G38" i="8"/>
  <c r="G37" i="8"/>
  <c r="G36" i="8"/>
  <c r="G35" i="8"/>
  <c r="G34" i="8"/>
  <c r="G33" i="8"/>
  <c r="G30" i="8"/>
  <c r="G29" i="8"/>
  <c r="G28" i="8"/>
  <c r="G27" i="8"/>
  <c r="G26" i="8"/>
  <c r="G23" i="8"/>
  <c r="G22" i="8"/>
  <c r="G21" i="8"/>
  <c r="G17" i="8"/>
  <c r="G18" i="8"/>
  <c r="G16" i="8"/>
  <c r="G15" i="8"/>
  <c r="D4" i="3"/>
  <c r="G14" i="8"/>
  <c r="G20" i="8" s="1"/>
  <c r="G25" i="8" s="1"/>
  <c r="G32" i="8" s="1"/>
  <c r="G40" i="8" s="1"/>
  <c r="G8" i="8"/>
  <c r="G6" i="8"/>
  <c r="D5" i="3" l="1"/>
  <c r="F42" i="8" l="1"/>
  <c r="F41" i="8"/>
  <c r="F38" i="8"/>
  <c r="F37" i="8"/>
  <c r="F36" i="8"/>
  <c r="F35" i="8"/>
  <c r="F34" i="8"/>
  <c r="F33" i="8"/>
  <c r="F30" i="8"/>
  <c r="F29" i="8"/>
  <c r="F28" i="8"/>
  <c r="F27" i="8"/>
  <c r="F26" i="8"/>
  <c r="F23" i="8"/>
  <c r="F22" i="8"/>
  <c r="F21" i="8"/>
  <c r="F18" i="8"/>
  <c r="F17" i="8"/>
  <c r="F16" i="8"/>
  <c r="F15" i="8"/>
  <c r="E20" i="8"/>
  <c r="E25" i="8" s="1"/>
  <c r="E32" i="8" s="1"/>
  <c r="E40" i="8" s="1"/>
  <c r="F14" i="8"/>
  <c r="F20" i="8" s="1"/>
  <c r="F25" i="8" s="1"/>
  <c r="F32" i="8" s="1"/>
  <c r="F40" i="8" s="1"/>
  <c r="E14" i="8"/>
  <c r="D14" i="8"/>
  <c r="D20" i="8" s="1"/>
  <c r="D25" i="8" s="1"/>
  <c r="D32" i="8" s="1"/>
  <c r="D40" i="8" s="1"/>
  <c r="F8" i="8"/>
  <c r="F7" i="8"/>
  <c r="F6" i="8"/>
  <c r="N27" i="5"/>
  <c r="N26" i="5"/>
  <c r="N25" i="5"/>
  <c r="N22" i="5"/>
  <c r="N21" i="5"/>
  <c r="N20" i="5"/>
  <c r="N19" i="5"/>
  <c r="N11" i="5"/>
  <c r="N10" i="5"/>
  <c r="N9" i="5"/>
  <c r="N8" i="5"/>
  <c r="N7" i="5"/>
  <c r="N6" i="5"/>
  <c r="C43" i="8" l="1"/>
  <c r="L27" i="5"/>
  <c r="L26" i="5"/>
  <c r="L25" i="5"/>
  <c r="L22" i="5"/>
  <c r="L21" i="5"/>
  <c r="L20" i="5"/>
  <c r="L19" i="5"/>
  <c r="L11" i="5"/>
  <c r="L10" i="5"/>
  <c r="L9" i="5"/>
  <c r="L8" i="5"/>
  <c r="L7" i="5"/>
  <c r="L6" i="5"/>
  <c r="D6" i="3" l="1"/>
  <c r="D7" i="3" l="1"/>
  <c r="J27" i="5" l="1"/>
  <c r="J26" i="5"/>
  <c r="J25" i="5"/>
  <c r="J22" i="5"/>
  <c r="J21" i="5"/>
  <c r="J20" i="5"/>
  <c r="J19" i="5"/>
  <c r="J11" i="5"/>
  <c r="J10" i="5"/>
  <c r="J9" i="5"/>
  <c r="J8" i="5"/>
  <c r="J7" i="5"/>
  <c r="J6" i="5"/>
  <c r="E8" i="3" l="1"/>
  <c r="H27" i="5"/>
  <c r="H26" i="5"/>
  <c r="H25" i="5"/>
  <c r="H22" i="5"/>
  <c r="H21" i="5"/>
  <c r="H20" i="5"/>
  <c r="H19" i="5"/>
  <c r="H11" i="5"/>
  <c r="H10" i="5"/>
  <c r="H9" i="5"/>
  <c r="H8" i="5"/>
  <c r="H7" i="5"/>
  <c r="H6" i="5"/>
  <c r="D8" i="3"/>
  <c r="F27" i="5"/>
  <c r="F26" i="5"/>
  <c r="F25" i="5"/>
  <c r="F22" i="5"/>
  <c r="F21" i="5"/>
  <c r="F20" i="5"/>
  <c r="F19" i="5"/>
  <c r="F11" i="5"/>
  <c r="F10" i="5"/>
  <c r="F9" i="5"/>
  <c r="F8" i="5"/>
  <c r="F7" i="5"/>
  <c r="F6" i="5"/>
  <c r="D9" i="3"/>
  <c r="E10" i="3"/>
  <c r="D10" i="3"/>
  <c r="D11" i="3"/>
  <c r="E14" i="3"/>
  <c r="D12" i="3"/>
  <c r="C13" i="3"/>
  <c r="E13" i="3"/>
</calcChain>
</file>

<file path=xl/sharedStrings.xml><?xml version="1.0" encoding="utf-8"?>
<sst xmlns="http://schemas.openxmlformats.org/spreadsheetml/2006/main" count="82" uniqueCount="81">
  <si>
    <t>Mandtimer (kr./time)</t>
  </si>
  <si>
    <t>Maskintimer - timetakster (kr./time)</t>
  </si>
  <si>
    <t>Prisreguleringsprocent (løn)</t>
  </si>
  <si>
    <t>Prisreguleringsprocent (priser i alt)</t>
  </si>
  <si>
    <t>Budgetår</t>
  </si>
  <si>
    <t>Ejendomsværdi</t>
  </si>
  <si>
    <t>Promille</t>
  </si>
  <si>
    <t>Kategorier</t>
  </si>
  <si>
    <t>Maskingruppe 1</t>
  </si>
  <si>
    <t>Feje-/sugebil</t>
  </si>
  <si>
    <t>Maskingruppe 2</t>
  </si>
  <si>
    <t>Gummiged</t>
  </si>
  <si>
    <t>Spulevogn</t>
  </si>
  <si>
    <t>Asfaltslæb</t>
  </si>
  <si>
    <t>Asfalttromler</t>
  </si>
  <si>
    <t>Asfaltskærer</t>
  </si>
  <si>
    <t>2011</t>
  </si>
  <si>
    <t>Udgift til rottebekæmpelse opgjort som udgiften i 2010 reguleret med 1,8 %</t>
  </si>
  <si>
    <t>Udgift til rottebe-kæmpelse</t>
  </si>
  <si>
    <t>Kontraktsummen pr. 1/10 2008 reguleret med 3 pct.</t>
  </si>
  <si>
    <t>Beløbet udgør kontraktbeløbet til Rentokil, pr 1/10 2008</t>
  </si>
  <si>
    <t>Udgift i 2011 628.500 kr. reg. med pristal maj 2011 128,4 svarende til 2,9%</t>
  </si>
  <si>
    <t>For første skorsten indtil 10 m højde</t>
  </si>
  <si>
    <t>For efterfølgende skorstene af højde indtil 10 m på samme skorsten</t>
  </si>
  <si>
    <t>For skorstene over 10 m for hver påbegyndt m over 10 m yderligere</t>
  </si>
  <si>
    <t xml:space="preserve"> Centralkedler</t>
  </si>
  <si>
    <t xml:space="preserve"> Brændeovne</t>
  </si>
  <si>
    <t xml:space="preserve">For efterfølgende påbegyndt m
</t>
  </si>
  <si>
    <t>For rensning af røgrør og røgkanaler, jf. § 6 i Bygge- og Boligstyrelsens bekentgørelse nr. 239 af  27. april 1993, betales for rør og kanaler</t>
  </si>
  <si>
    <t>- med indvendigt mål på over 35 x 35 cm betales for første m</t>
  </si>
  <si>
    <t>- med indvendigt indtil 35 x 35 cm mål for første m</t>
  </si>
  <si>
    <t>Skorstene og ildsteder</t>
  </si>
  <si>
    <t>Skorstensfejning</t>
  </si>
  <si>
    <t>Rensning</t>
  </si>
  <si>
    <t>Røgrør og -kanaler</t>
  </si>
  <si>
    <t>Brandpræventivt syn</t>
  </si>
  <si>
    <t>Øvrigt</t>
  </si>
  <si>
    <t>For skorstene, der fejes hyppigere end én gang årligt, forhøjes gebyrerne med 50 % for yderligere fejninger, med mindre gebyret er forhøjet efter reglerne om tillæg efter fyrets størrelse.</t>
  </si>
  <si>
    <t>Tilmelding af nye skorstene/ildsteder</t>
  </si>
  <si>
    <t>Påteging af prøvningsattest</t>
  </si>
  <si>
    <t>Vandløb</t>
  </si>
  <si>
    <t>Værksted</t>
  </si>
  <si>
    <t>Rabatklipper</t>
  </si>
  <si>
    <t>Udgift i 2012 var 653.652 kr. Nettoprisindexet for maj 2012, 130,3 medfører en forventet regulering på 1,4%</t>
  </si>
  <si>
    <t>2014</t>
  </si>
  <si>
    <r>
      <t xml:space="preserve">2012 </t>
    </r>
    <r>
      <rPr>
        <b/>
        <sz val="9"/>
        <color theme="4" tint="-0.249977111117893"/>
        <rFont val="Arial"/>
        <family val="2"/>
      </rPr>
      <t>inkl. tillæg for støvposer</t>
    </r>
  </si>
  <si>
    <r>
      <t xml:space="preserve">2013 </t>
    </r>
    <r>
      <rPr>
        <b/>
        <sz val="9"/>
        <color theme="4" tint="-0.249977111117893"/>
        <rFont val="Arial"/>
        <family val="2"/>
      </rPr>
      <t>inkl. tillæg for støvposer</t>
    </r>
  </si>
  <si>
    <t>For skorstene og ildsteder af størrelse fra 35 - 116 kW forhøjes gebyrerne med 50 %, fra 116 - 232 kW forhøjes med 100 % og fra 232 kW forhøjes med 150 %</t>
  </si>
  <si>
    <t xml:space="preserve">Udgift i 2014 svarer til kontraktsum for 2013 med fremskrivning (1,2 %) og med tillæg af efterregulering for 2012 på 115.425 kr. </t>
  </si>
  <si>
    <r>
      <t xml:space="preserve">2014 </t>
    </r>
    <r>
      <rPr>
        <b/>
        <sz val="9"/>
        <color theme="4" tint="-0.249977111117893"/>
        <rFont val="Arial"/>
        <family val="2"/>
      </rPr>
      <t>inkl. tillæg for støvposer</t>
    </r>
  </si>
  <si>
    <t>Gebyrer for skorstensfejning fastsættes ud fra KL's vejledende takster for skorstensfejning, dok.nr. 123286/14.</t>
  </si>
  <si>
    <t>Specialarbejdere vej og park</t>
  </si>
  <si>
    <t>Maskingruppe 3</t>
  </si>
  <si>
    <t>Maskingruppe 4</t>
  </si>
  <si>
    <t>Pladevibratror</t>
  </si>
  <si>
    <t>Entreprenørvogne</t>
  </si>
  <si>
    <t>Rabatudlægger</t>
  </si>
  <si>
    <t>Rotorklipper boldbaner</t>
  </si>
  <si>
    <t>Minigraver</t>
  </si>
  <si>
    <t>Rendegraver stor</t>
  </si>
  <si>
    <t>Græsklipper 3-leddet cylinder</t>
  </si>
  <si>
    <t xml:space="preserve">Minitraktor u/ 30hk </t>
  </si>
  <si>
    <t>Traktor  40-100 hk</t>
  </si>
  <si>
    <t>Traktor 100-150 hk</t>
  </si>
  <si>
    <t>Varebiler op til 7 t</t>
  </si>
  <si>
    <t>Lastvogne 7 t - 18 t</t>
  </si>
  <si>
    <t>Lastvogne 18 t - 42 t</t>
  </si>
  <si>
    <t>Maskingruppe 5</t>
  </si>
  <si>
    <t>Udgift i 2015 er skønnet</t>
  </si>
  <si>
    <r>
      <t xml:space="preserve">2015 </t>
    </r>
    <r>
      <rPr>
        <b/>
        <sz val="9"/>
        <color theme="4" tint="-0.249977111117893"/>
        <rFont val="Arial"/>
        <family val="2"/>
      </rPr>
      <t>inkl. tillæg for støvposer</t>
    </r>
  </si>
  <si>
    <t>2016</t>
  </si>
  <si>
    <t>Fremskrivning 2015 -&gt; 2016, jf. dok.nr. 51710/15</t>
  </si>
  <si>
    <t xml:space="preserve">Udgift i 2016 fastsat af Udvalget for Plan og Teknik 7. maj 2015. </t>
  </si>
  <si>
    <t>Kontrakt-sum + Udgift</t>
  </si>
  <si>
    <t>Udgift i 2017 uændret i forhold til 2016</t>
  </si>
  <si>
    <t>Fremskrivning 2016 -&gt; 2016, jf. dok.nr. 110949/16</t>
  </si>
  <si>
    <t>Vej og Park.   Mand- og maskintimer 2017</t>
  </si>
  <si>
    <r>
      <t xml:space="preserve">2017 </t>
    </r>
    <r>
      <rPr>
        <b/>
        <sz val="9"/>
        <rFont val="Arial"/>
        <family val="2"/>
      </rPr>
      <t>inkl. tillæg for støvposer</t>
    </r>
  </si>
  <si>
    <t>Gebyrer for skorstensfejning 2014 - 2017</t>
  </si>
  <si>
    <r>
      <t xml:space="preserve">2016 </t>
    </r>
    <r>
      <rPr>
        <b/>
        <sz val="9"/>
        <color theme="4" tint="-0.249977111117893"/>
        <rFont val="Arial"/>
        <family val="2"/>
      </rPr>
      <t>inkl. tillæg for støvposer</t>
    </r>
  </si>
  <si>
    <t>Provenuberegning for skadedyrsbekæmpelse 2007 - 2017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</si>
</sst>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00000"/>
    <numFmt numFmtId="166" formatCode="_(* #,##0_);_(* \(#,##0\);_(* &quot;-&quot;??_);_(@_)"/>
    <numFmt numFmtId="167" formatCode="_ * #,##0_ ;_ * \-#,##0_ ;_ * &quot;-&quot;??_ ;_ @_ "/>
  </numFmts>
  <fonts count="12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b/>
      <sz val="12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7">
    <xf numFmtId="0" fontId="0" fillId="0" borderId="0" xfId="0"/>
    <xf numFmtId="3" fontId="3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10" fontId="0" fillId="0" borderId="0" xfId="0" applyNumberFormat="1"/>
    <xf numFmtId="0" fontId="3" fillId="0" borderId="0" xfId="0" applyFont="1"/>
    <xf numFmtId="0" fontId="0" fillId="0" borderId="0" xfId="0" applyBorder="1" applyAlignment="1">
      <alignment wrapText="1"/>
    </xf>
    <xf numFmtId="0" fontId="1" fillId="0" borderId="0" xfId="0" applyFont="1"/>
    <xf numFmtId="0" fontId="5" fillId="0" borderId="0" xfId="0" applyFont="1"/>
    <xf numFmtId="0" fontId="4" fillId="0" borderId="0" xfId="0" applyFont="1" applyBorder="1"/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/>
    <xf numFmtId="0" fontId="0" fillId="0" borderId="1" xfId="0" applyFill="1" applyBorder="1" applyAlignment="1">
      <alignment wrapText="1"/>
    </xf>
    <xf numFmtId="0" fontId="0" fillId="0" borderId="0" xfId="0" applyAlignment="1"/>
    <xf numFmtId="0" fontId="6" fillId="2" borderId="2" xfId="0" applyFont="1" applyFill="1" applyBorder="1" applyAlignment="1"/>
    <xf numFmtId="0" fontId="0" fillId="2" borderId="3" xfId="0" applyFill="1" applyBorder="1" applyAlignment="1"/>
    <xf numFmtId="0" fontId="4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/>
    <xf numFmtId="0" fontId="4" fillId="0" borderId="0" xfId="0" applyFont="1" applyBorder="1" applyAlignment="1"/>
    <xf numFmtId="0" fontId="4" fillId="2" borderId="2" xfId="0" applyFont="1" applyFill="1" applyBorder="1" applyAlignment="1"/>
    <xf numFmtId="0" fontId="4" fillId="0" borderId="5" xfId="0" applyFont="1" applyBorder="1" applyAlignment="1"/>
    <xf numFmtId="0" fontId="5" fillId="0" borderId="0" xfId="0" applyFont="1" applyBorder="1" applyAlignment="1"/>
    <xf numFmtId="0" fontId="4" fillId="0" borderId="4" xfId="0" applyFont="1" applyBorder="1" applyAlignment="1"/>
    <xf numFmtId="1" fontId="5" fillId="0" borderId="0" xfId="0" applyNumberFormat="1" applyFont="1" applyBorder="1" applyAlignment="1" applyProtection="1">
      <protection locked="0"/>
    </xf>
    <xf numFmtId="0" fontId="0" fillId="2" borderId="3" xfId="0" applyFill="1" applyBorder="1" applyAlignment="1">
      <alignment wrapText="1"/>
    </xf>
    <xf numFmtId="0" fontId="6" fillId="0" borderId="5" xfId="0" applyFont="1" applyBorder="1" applyAlignment="1"/>
    <xf numFmtId="0" fontId="0" fillId="0" borderId="5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4" xfId="0" applyBorder="1" applyAlignment="1">
      <alignment vertical="top"/>
    </xf>
    <xf numFmtId="0" fontId="5" fillId="0" borderId="0" xfId="0" applyFont="1" applyFill="1"/>
    <xf numFmtId="1" fontId="5" fillId="0" borderId="18" xfId="0" applyNumberFormat="1" applyFont="1" applyBorder="1" applyAlignment="1" applyProtection="1">
      <protection locked="0"/>
    </xf>
    <xf numFmtId="1" fontId="5" fillId="0" borderId="16" xfId="0" applyNumberFormat="1" applyFont="1" applyBorder="1" applyAlignment="1" applyProtection="1">
      <protection locked="0"/>
    </xf>
    <xf numFmtId="3" fontId="4" fillId="2" borderId="19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10" fontId="4" fillId="2" borderId="21" xfId="0" applyNumberFormat="1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 wrapText="1"/>
    </xf>
    <xf numFmtId="3" fontId="4" fillId="2" borderId="23" xfId="0" applyNumberFormat="1" applyFont="1" applyFill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6" fontId="5" fillId="0" borderId="18" xfId="1" applyNumberFormat="1" applyFont="1" applyFill="1" applyBorder="1" applyAlignment="1">
      <alignment horizontal="center"/>
    </xf>
    <xf numFmtId="166" fontId="0" fillId="0" borderId="18" xfId="1" applyNumberFormat="1" applyFont="1" applyBorder="1" applyAlignment="1">
      <alignment horizontal="center"/>
    </xf>
    <xf numFmtId="166" fontId="5" fillId="0" borderId="18" xfId="1" applyNumberFormat="1" applyFont="1" applyBorder="1" applyAlignment="1">
      <alignment horizontal="center"/>
    </xf>
    <xf numFmtId="166" fontId="5" fillId="0" borderId="16" xfId="1" applyNumberFormat="1" applyFont="1" applyBorder="1" applyAlignment="1">
      <alignment horizontal="center"/>
    </xf>
    <xf numFmtId="49" fontId="5" fillId="0" borderId="5" xfId="0" quotePrefix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vertical="top"/>
    </xf>
    <xf numFmtId="0" fontId="4" fillId="2" borderId="25" xfId="0" applyFont="1" applyFill="1" applyBorder="1" applyAlignment="1">
      <alignment horizontal="center" vertical="top" wrapText="1"/>
    </xf>
    <xf numFmtId="164" fontId="0" fillId="0" borderId="0" xfId="1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0" xfId="0" quotePrefix="1" applyBorder="1" applyAlignment="1">
      <alignment vertical="top" wrapText="1"/>
    </xf>
    <xf numFmtId="3" fontId="4" fillId="3" borderId="6" xfId="0" applyNumberFormat="1" applyFont="1" applyFill="1" applyBorder="1" applyAlignment="1">
      <alignment horizontal="center" wrapText="1"/>
    </xf>
    <xf numFmtId="164" fontId="9" fillId="0" borderId="27" xfId="1" applyNumberFormat="1" applyFont="1" applyBorder="1" applyAlignment="1">
      <alignment vertical="top"/>
    </xf>
    <xf numFmtId="0" fontId="8" fillId="2" borderId="24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164" fontId="9" fillId="0" borderId="11" xfId="1" applyNumberFormat="1" applyFont="1" applyBorder="1" applyAlignment="1">
      <alignment vertical="top"/>
    </xf>
    <xf numFmtId="164" fontId="9" fillId="0" borderId="14" xfId="1" applyNumberFormat="1" applyFont="1" applyBorder="1" applyAlignment="1">
      <alignment vertical="top"/>
    </xf>
    <xf numFmtId="0" fontId="8" fillId="2" borderId="11" xfId="0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49" fontId="5" fillId="3" borderId="5" xfId="0" quotePrefix="1" applyNumberFormat="1" applyFon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8" fillId="2" borderId="32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 vertical="top"/>
    </xf>
    <xf numFmtId="164" fontId="9" fillId="0" borderId="28" xfId="1" applyNumberFormat="1" applyFont="1" applyBorder="1" applyAlignment="1">
      <alignment vertical="top"/>
    </xf>
    <xf numFmtId="0" fontId="8" fillId="2" borderId="27" xfId="0" applyFont="1" applyFill="1" applyBorder="1" applyAlignment="1">
      <alignment horizontal="center" vertical="top"/>
    </xf>
    <xf numFmtId="0" fontId="4" fillId="2" borderId="33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164" fontId="0" fillId="0" borderId="34" xfId="1" applyNumberFormat="1" applyFont="1" applyBorder="1" applyAlignment="1">
      <alignment vertical="top"/>
    </xf>
    <xf numFmtId="164" fontId="0" fillId="0" borderId="29" xfId="1" applyNumberFormat="1" applyFont="1" applyBorder="1" applyAlignment="1">
      <alignment vertical="top"/>
    </xf>
    <xf numFmtId="164" fontId="0" fillId="0" borderId="35" xfId="1" applyNumberFormat="1" applyFont="1" applyBorder="1" applyAlignment="1">
      <alignment vertical="top"/>
    </xf>
    <xf numFmtId="164" fontId="0" fillId="0" borderId="30" xfId="1" applyNumberFormat="1" applyFont="1" applyBorder="1" applyAlignment="1">
      <alignment vertical="top"/>
    </xf>
    <xf numFmtId="0" fontId="4" fillId="2" borderId="34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top" wrapText="1"/>
    </xf>
    <xf numFmtId="164" fontId="0" fillId="0" borderId="36" xfId="1" applyNumberFormat="1" applyFont="1" applyBorder="1" applyAlignment="1">
      <alignment vertical="top"/>
    </xf>
    <xf numFmtId="164" fontId="0" fillId="0" borderId="31" xfId="1" applyNumberFormat="1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" fontId="0" fillId="0" borderId="0" xfId="0" applyNumberFormat="1"/>
    <xf numFmtId="0" fontId="4" fillId="2" borderId="24" xfId="0" applyFont="1" applyFill="1" applyBorder="1" applyAlignment="1">
      <alignment vertical="top"/>
    </xf>
    <xf numFmtId="0" fontId="8" fillId="2" borderId="24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0" fillId="0" borderId="1" xfId="0" applyBorder="1" applyAlignment="1">
      <alignment vertical="top" wrapText="1"/>
    </xf>
    <xf numFmtId="164" fontId="9" fillId="0" borderId="15" xfId="1" applyNumberFormat="1" applyFont="1" applyBorder="1" applyAlignment="1">
      <alignment vertical="top"/>
    </xf>
    <xf numFmtId="164" fontId="9" fillId="0" borderId="38" xfId="1" applyNumberFormat="1" applyFont="1" applyBorder="1" applyAlignment="1">
      <alignment vertical="top"/>
    </xf>
    <xf numFmtId="0" fontId="4" fillId="2" borderId="37" xfId="0" applyFont="1" applyFill="1" applyBorder="1" applyAlignment="1">
      <alignment horizontal="center" vertical="top" wrapText="1"/>
    </xf>
    <xf numFmtId="1" fontId="5" fillId="0" borderId="0" xfId="0" applyNumberFormat="1" applyFont="1"/>
    <xf numFmtId="1" fontId="4" fillId="2" borderId="17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/>
    <xf numFmtId="2" fontId="5" fillId="0" borderId="0" xfId="0" applyNumberFormat="1" applyFont="1"/>
    <xf numFmtId="2" fontId="5" fillId="0" borderId="0" xfId="1" applyNumberFormat="1" applyFont="1" applyFill="1"/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3" fontId="4" fillId="0" borderId="6" xfId="0" applyNumberFormat="1" applyFont="1" applyFill="1" applyBorder="1" applyAlignment="1">
      <alignment horizontal="center" wrapText="1"/>
    </xf>
    <xf numFmtId="0" fontId="0" fillId="0" borderId="0" xfId="0" applyFill="1"/>
    <xf numFmtId="167" fontId="5" fillId="0" borderId="18" xfId="1" applyNumberFormat="1" applyFont="1" applyFill="1" applyBorder="1" applyAlignment="1">
      <alignment horizontal="center" wrapText="1"/>
    </xf>
    <xf numFmtId="167" fontId="5" fillId="3" borderId="18" xfId="1" applyNumberFormat="1" applyFont="1" applyFill="1" applyBorder="1" applyAlignment="1">
      <alignment horizontal="center" wrapText="1"/>
    </xf>
    <xf numFmtId="167" fontId="0" fillId="0" borderId="18" xfId="1" applyNumberFormat="1" applyFont="1" applyBorder="1" applyAlignment="1">
      <alignment horizontal="center"/>
    </xf>
    <xf numFmtId="167" fontId="0" fillId="0" borderId="16" xfId="1" applyNumberFormat="1" applyFont="1" applyBorder="1" applyAlignment="1">
      <alignment horizontal="center"/>
    </xf>
    <xf numFmtId="3" fontId="4" fillId="2" borderId="6" xfId="0" applyNumberFormat="1" applyFont="1" applyFill="1" applyBorder="1" applyAlignment="1">
      <alignment horizontal="center" wrapText="1"/>
    </xf>
    <xf numFmtId="1" fontId="5" fillId="0" borderId="5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right" wrapText="1"/>
    </xf>
    <xf numFmtId="0" fontId="11" fillId="0" borderId="0" xfId="0" applyFont="1"/>
    <xf numFmtId="0" fontId="9" fillId="0" borderId="0" xfId="0" applyFont="1"/>
    <xf numFmtId="0" fontId="8" fillId="2" borderId="25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164" fontId="9" fillId="0" borderId="29" xfId="1" applyNumberFormat="1" applyFont="1" applyBorder="1" applyAlignment="1">
      <alignment vertical="top"/>
    </xf>
    <xf numFmtId="164" fontId="9" fillId="0" borderId="30" xfId="1" applyNumberFormat="1" applyFont="1" applyBorder="1" applyAlignment="1">
      <alignment vertical="top"/>
    </xf>
    <xf numFmtId="0" fontId="8" fillId="2" borderId="29" xfId="0" applyFont="1" applyFill="1" applyBorder="1" applyAlignment="1">
      <alignment horizontal="center" vertical="top" wrapText="1"/>
    </xf>
    <xf numFmtId="164" fontId="9" fillId="0" borderId="31" xfId="1" applyNumberFormat="1" applyFont="1" applyBorder="1" applyAlignment="1">
      <alignment vertical="top"/>
    </xf>
    <xf numFmtId="0" fontId="5" fillId="0" borderId="0" xfId="0" applyFont="1" applyAlignment="1">
      <alignment horizontal="left" vertical="top" wrapText="1"/>
    </xf>
  </cellXfs>
  <cellStyles count="3">
    <cellStyle name="Komma" xfId="1" builtinId="3"/>
    <cellStyle name="K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4"/>
  <sheetViews>
    <sheetView topLeftCell="A25" zoomScaleNormal="100" workbookViewId="0">
      <selection activeCell="M55" sqref="M55"/>
    </sheetView>
  </sheetViews>
  <sheetFormatPr defaultRowHeight="13.2" x14ac:dyDescent="0.25"/>
  <cols>
    <col min="1" max="1" width="2.6640625" customWidth="1"/>
    <col min="2" max="2" width="2.6640625" style="12" customWidth="1"/>
    <col min="3" max="3" width="39.6640625" customWidth="1"/>
    <col min="5" max="6" width="9.109375" style="8"/>
    <col min="7" max="7" width="8.88671875" style="8"/>
    <col min="8" max="14" width="9.109375" style="106"/>
  </cols>
  <sheetData>
    <row r="1" spans="1:9" ht="15.6" x14ac:dyDescent="0.3">
      <c r="B1" s="5" t="s">
        <v>76</v>
      </c>
    </row>
    <row r="2" spans="1:9" ht="15.6" x14ac:dyDescent="0.3">
      <c r="B2" s="5"/>
    </row>
    <row r="3" spans="1:9" x14ac:dyDescent="0.25">
      <c r="A3" s="7"/>
      <c r="B3" s="12" t="s">
        <v>2</v>
      </c>
      <c r="C3" s="7"/>
      <c r="D3" s="91"/>
      <c r="E3" s="104">
        <v>1.93</v>
      </c>
      <c r="F3" s="105">
        <v>0.95</v>
      </c>
      <c r="G3" s="105">
        <v>2.13</v>
      </c>
    </row>
    <row r="4" spans="1:9" ht="13.8" thickBot="1" x14ac:dyDescent="0.3">
      <c r="D4" s="91"/>
      <c r="E4" s="101"/>
      <c r="F4" s="101"/>
      <c r="G4" s="101"/>
    </row>
    <row r="5" spans="1:9" ht="13.8" x14ac:dyDescent="0.25">
      <c r="A5" s="14"/>
      <c r="B5" s="15" t="s">
        <v>0</v>
      </c>
      <c r="C5" s="16"/>
      <c r="D5" s="102">
        <v>2014</v>
      </c>
      <c r="E5" s="102">
        <v>2015</v>
      </c>
      <c r="F5" s="102">
        <v>2016</v>
      </c>
      <c r="G5" s="102">
        <v>2017</v>
      </c>
    </row>
    <row r="6" spans="1:9" x14ac:dyDescent="0.25">
      <c r="A6" s="14"/>
      <c r="B6" s="22"/>
      <c r="C6" s="23" t="s">
        <v>51</v>
      </c>
      <c r="D6" s="34">
        <v>299</v>
      </c>
      <c r="E6" s="34">
        <v>304.77069999999998</v>
      </c>
      <c r="F6" s="34">
        <f>(E6/100*F3)+E6</f>
        <v>307.66602164999995</v>
      </c>
      <c r="G6" s="34">
        <f>(F6/100*G3)+F6</f>
        <v>314.21930791114494</v>
      </c>
      <c r="H6" s="107"/>
    </row>
    <row r="7" spans="1:9" x14ac:dyDescent="0.25">
      <c r="A7" s="14"/>
      <c r="B7" s="22"/>
      <c r="C7" s="87" t="s">
        <v>40</v>
      </c>
      <c r="D7" s="34">
        <v>405</v>
      </c>
      <c r="E7" s="34">
        <v>412.81650000000002</v>
      </c>
      <c r="F7" s="34">
        <f>(E7/100*$F$3)+E7</f>
        <v>416.73825675000001</v>
      </c>
      <c r="G7" s="34">
        <f>(F7/100*$G$3)+F7</f>
        <v>425.614781618775</v>
      </c>
    </row>
    <row r="8" spans="1:9" ht="13.8" thickBot="1" x14ac:dyDescent="0.3">
      <c r="A8" s="14"/>
      <c r="B8" s="24"/>
      <c r="C8" s="88" t="s">
        <v>41</v>
      </c>
      <c r="D8" s="35">
        <v>356</v>
      </c>
      <c r="E8" s="35">
        <v>362.87079999999997</v>
      </c>
      <c r="F8" s="35">
        <f>(E8/100*F3)+E8</f>
        <v>366.31807259999999</v>
      </c>
      <c r="G8" s="35">
        <f>(F8/100*G3)+F8</f>
        <v>374.12064754637998</v>
      </c>
    </row>
    <row r="9" spans="1:9" x14ac:dyDescent="0.25">
      <c r="A9" s="14"/>
      <c r="B9" s="8"/>
      <c r="C9" s="23" t="s">
        <v>71</v>
      </c>
      <c r="D9" s="91"/>
      <c r="E9" s="101"/>
      <c r="F9" s="101"/>
      <c r="G9" s="101"/>
    </row>
    <row r="10" spans="1:9" x14ac:dyDescent="0.25">
      <c r="A10" s="14"/>
      <c r="B10" s="17"/>
      <c r="C10" s="14"/>
      <c r="D10" s="91"/>
      <c r="E10" s="101"/>
      <c r="F10" s="101"/>
      <c r="G10" s="101"/>
    </row>
    <row r="11" spans="1:9" x14ac:dyDescent="0.25">
      <c r="A11" s="14"/>
      <c r="B11" s="17" t="s">
        <v>3</v>
      </c>
      <c r="C11" s="14"/>
      <c r="D11" s="91"/>
      <c r="E11" s="104">
        <v>1.59</v>
      </c>
      <c r="F11" s="105">
        <v>0.83</v>
      </c>
      <c r="G11" s="105">
        <v>1.93</v>
      </c>
      <c r="I11" s="108"/>
    </row>
    <row r="12" spans="1:9" x14ac:dyDescent="0.25">
      <c r="A12" s="14"/>
      <c r="B12" s="17"/>
      <c r="C12" s="14"/>
      <c r="D12" s="91"/>
      <c r="E12" s="101"/>
      <c r="F12" s="101"/>
      <c r="G12" s="101"/>
    </row>
    <row r="13" spans="1:9" ht="14.4" thickBot="1" x14ac:dyDescent="0.3">
      <c r="A13" s="14"/>
      <c r="B13" s="19" t="s">
        <v>1</v>
      </c>
      <c r="C13" s="18"/>
      <c r="D13" s="91"/>
      <c r="E13" s="101"/>
      <c r="F13" s="101"/>
      <c r="G13" s="101"/>
    </row>
    <row r="14" spans="1:9" x14ac:dyDescent="0.25">
      <c r="A14" s="14"/>
      <c r="B14" s="21" t="s">
        <v>8</v>
      </c>
      <c r="C14" s="16"/>
      <c r="D14" s="102">
        <f>+D5</f>
        <v>2014</v>
      </c>
      <c r="E14" s="102">
        <f>+E5</f>
        <v>2015</v>
      </c>
      <c r="F14" s="102">
        <f>+F5</f>
        <v>2016</v>
      </c>
      <c r="G14" s="102">
        <f>+G5</f>
        <v>2017</v>
      </c>
    </row>
    <row r="15" spans="1:9" x14ac:dyDescent="0.25">
      <c r="A15" s="14"/>
      <c r="B15" s="22"/>
      <c r="C15" s="18" t="s">
        <v>64</v>
      </c>
      <c r="D15" s="34">
        <v>70</v>
      </c>
      <c r="E15" s="34">
        <v>71.113</v>
      </c>
      <c r="F15" s="34">
        <f>+E15*$F$11/100+E15</f>
        <v>71.703237900000005</v>
      </c>
      <c r="G15" s="34">
        <f>+F15*$G$11/100+F15</f>
        <v>73.087110391470006</v>
      </c>
      <c r="I15" s="107"/>
    </row>
    <row r="16" spans="1:9" x14ac:dyDescent="0.25">
      <c r="A16" s="14"/>
      <c r="B16" s="22"/>
      <c r="C16" s="6" t="s">
        <v>65</v>
      </c>
      <c r="D16" s="34">
        <v>204</v>
      </c>
      <c r="E16" s="34">
        <v>207.24359999999999</v>
      </c>
      <c r="F16" s="34">
        <f>+E16*$F$11/100+E16</f>
        <v>208.96372187999998</v>
      </c>
      <c r="G16" s="34">
        <f>+F16*$G$11/100+F16</f>
        <v>212.99672171228397</v>
      </c>
      <c r="I16" s="107"/>
    </row>
    <row r="17" spans="1:9" x14ac:dyDescent="0.25">
      <c r="A17" s="14"/>
      <c r="B17" s="22"/>
      <c r="C17" s="6" t="s">
        <v>66</v>
      </c>
      <c r="D17" s="34">
        <v>306</v>
      </c>
      <c r="E17" s="34">
        <v>310.86540000000002</v>
      </c>
      <c r="F17" s="34">
        <f>+E17*$F$11/100+E17</f>
        <v>313.44558282000003</v>
      </c>
      <c r="G17" s="34">
        <f t="shared" ref="G17:G18" si="0">+F17*$G$11/100+F17</f>
        <v>319.49508256842603</v>
      </c>
      <c r="I17" s="107"/>
    </row>
    <row r="18" spans="1:9" ht="13.8" thickBot="1" x14ac:dyDescent="0.3">
      <c r="A18" s="14"/>
      <c r="B18" s="24"/>
      <c r="C18" s="10" t="s">
        <v>9</v>
      </c>
      <c r="D18" s="35">
        <v>292</v>
      </c>
      <c r="E18" s="35">
        <v>296.64280000000002</v>
      </c>
      <c r="F18" s="35">
        <f>+E18*$F$11/100+E18</f>
        <v>299.10493524000003</v>
      </c>
      <c r="G18" s="35">
        <f t="shared" si="0"/>
        <v>304.87766049013203</v>
      </c>
      <c r="I18" s="107"/>
    </row>
    <row r="19" spans="1:9" ht="13.8" thickBot="1" x14ac:dyDescent="0.3">
      <c r="A19" s="14"/>
      <c r="B19" s="20"/>
      <c r="C19" s="6"/>
      <c r="D19" s="25"/>
      <c r="E19" s="25"/>
      <c r="F19" s="25"/>
      <c r="G19" s="25"/>
    </row>
    <row r="20" spans="1:9" x14ac:dyDescent="0.25">
      <c r="A20" s="14"/>
      <c r="B20" s="21" t="s">
        <v>10</v>
      </c>
      <c r="C20" s="26"/>
      <c r="D20" s="102">
        <f>+D14</f>
        <v>2014</v>
      </c>
      <c r="E20" s="102">
        <f>+E14</f>
        <v>2015</v>
      </c>
      <c r="F20" s="102">
        <f>+F14</f>
        <v>2016</v>
      </c>
      <c r="G20" s="102">
        <f>+G14</f>
        <v>2017</v>
      </c>
    </row>
    <row r="21" spans="1:9" x14ac:dyDescent="0.25">
      <c r="A21" s="14"/>
      <c r="B21" s="22"/>
      <c r="C21" s="6" t="s">
        <v>61</v>
      </c>
      <c r="D21" s="34">
        <v>264</v>
      </c>
      <c r="E21" s="34">
        <v>268.19760000000002</v>
      </c>
      <c r="F21" s="34">
        <f>+E21*$F$11/100+E21</f>
        <v>270.42364008000004</v>
      </c>
      <c r="G21" s="34">
        <f t="shared" ref="G21:G23" si="1">+F21*$G$11/100+F21</f>
        <v>275.64281633354403</v>
      </c>
      <c r="I21" s="107"/>
    </row>
    <row r="22" spans="1:9" x14ac:dyDescent="0.25">
      <c r="A22" s="14"/>
      <c r="B22" s="22"/>
      <c r="C22" s="6" t="s">
        <v>62</v>
      </c>
      <c r="D22" s="34">
        <v>180</v>
      </c>
      <c r="E22" s="34">
        <v>182.86199999999999</v>
      </c>
      <c r="F22" s="34">
        <f>+E22*$F$11/100+E22</f>
        <v>184.37975459999998</v>
      </c>
      <c r="G22" s="34">
        <f t="shared" si="1"/>
        <v>187.93828386377999</v>
      </c>
      <c r="I22" s="107"/>
    </row>
    <row r="23" spans="1:9" ht="13.8" thickBot="1" x14ac:dyDescent="0.3">
      <c r="A23" s="14"/>
      <c r="B23" s="24"/>
      <c r="C23" s="13" t="s">
        <v>63</v>
      </c>
      <c r="D23" s="35">
        <v>223</v>
      </c>
      <c r="E23" s="35">
        <v>226.54570000000001</v>
      </c>
      <c r="F23" s="35">
        <f>+E23*$F$11/100+E23</f>
        <v>228.42602931000002</v>
      </c>
      <c r="G23" s="35">
        <f t="shared" si="1"/>
        <v>232.83465167568301</v>
      </c>
      <c r="I23" s="107"/>
    </row>
    <row r="24" spans="1:9" ht="13.8" thickBot="1" x14ac:dyDescent="0.3">
      <c r="A24" s="14"/>
      <c r="B24" s="20"/>
      <c r="C24" s="18"/>
      <c r="D24" s="25"/>
      <c r="E24" s="25"/>
      <c r="F24" s="25"/>
      <c r="G24" s="25"/>
    </row>
    <row r="25" spans="1:9" x14ac:dyDescent="0.25">
      <c r="A25" s="14"/>
      <c r="B25" s="21" t="s">
        <v>52</v>
      </c>
      <c r="C25" s="16"/>
      <c r="D25" s="102">
        <f>+D20</f>
        <v>2014</v>
      </c>
      <c r="E25" s="102">
        <f>+E20</f>
        <v>2015</v>
      </c>
      <c r="F25" s="102">
        <f>+F20</f>
        <v>2016</v>
      </c>
      <c r="G25" s="102">
        <f>+G20</f>
        <v>2017</v>
      </c>
    </row>
    <row r="26" spans="1:9" x14ac:dyDescent="0.25">
      <c r="A26" s="14"/>
      <c r="B26" s="22"/>
      <c r="C26" s="11" t="s">
        <v>58</v>
      </c>
      <c r="D26" s="34">
        <v>98</v>
      </c>
      <c r="E26" s="34">
        <v>99.558199999999999</v>
      </c>
      <c r="F26" s="34">
        <f>+E26*$F$11/100+E26</f>
        <v>100.38453306</v>
      </c>
      <c r="G26" s="34">
        <f t="shared" ref="G26:G30" si="2">+F26*$G$11/100+F26</f>
        <v>102.32195454805799</v>
      </c>
      <c r="I26" s="107"/>
    </row>
    <row r="27" spans="1:9" x14ac:dyDescent="0.25">
      <c r="A27" s="14"/>
      <c r="B27" s="22"/>
      <c r="C27" s="11" t="s">
        <v>11</v>
      </c>
      <c r="D27" s="34">
        <v>355</v>
      </c>
      <c r="E27" s="34">
        <v>360.64449999999999</v>
      </c>
      <c r="F27" s="34">
        <f t="shared" ref="F27:F30" si="3">+E27*$F$11/100+E27</f>
        <v>363.63784935000001</v>
      </c>
      <c r="G27" s="34">
        <f t="shared" si="2"/>
        <v>370.65605984245502</v>
      </c>
      <c r="I27" s="107"/>
    </row>
    <row r="28" spans="1:9" x14ac:dyDescent="0.25">
      <c r="A28" s="14"/>
      <c r="B28" s="22"/>
      <c r="C28" s="11" t="s">
        <v>59</v>
      </c>
      <c r="D28" s="34">
        <v>264</v>
      </c>
      <c r="E28" s="34">
        <v>268.19760000000002</v>
      </c>
      <c r="F28" s="34">
        <f t="shared" si="3"/>
        <v>270.42364008000004</v>
      </c>
      <c r="G28" s="34">
        <f t="shared" si="2"/>
        <v>275.64281633354403</v>
      </c>
      <c r="I28" s="107"/>
    </row>
    <row r="29" spans="1:9" x14ac:dyDescent="0.25">
      <c r="A29" s="14"/>
      <c r="B29" s="22"/>
      <c r="C29" s="11" t="s">
        <v>60</v>
      </c>
      <c r="D29" s="34">
        <v>226</v>
      </c>
      <c r="E29" s="34">
        <v>229.5934</v>
      </c>
      <c r="F29" s="34">
        <f t="shared" si="3"/>
        <v>231.49902521999999</v>
      </c>
      <c r="G29" s="34">
        <f t="shared" si="2"/>
        <v>235.96695640674599</v>
      </c>
      <c r="I29" s="107"/>
    </row>
    <row r="30" spans="1:9" ht="13.8" thickBot="1" x14ac:dyDescent="0.3">
      <c r="A30" s="14"/>
      <c r="B30" s="24"/>
      <c r="C30" s="13" t="s">
        <v>14</v>
      </c>
      <c r="D30" s="35">
        <v>232</v>
      </c>
      <c r="E30" s="35">
        <v>235.68879999999999</v>
      </c>
      <c r="F30" s="35">
        <f t="shared" si="3"/>
        <v>237.64501704</v>
      </c>
      <c r="G30" s="35">
        <f t="shared" si="2"/>
        <v>242.231565868872</v>
      </c>
      <c r="I30" s="107"/>
    </row>
    <row r="31" spans="1:9" ht="13.8" thickBot="1" x14ac:dyDescent="0.3">
      <c r="A31" s="14"/>
      <c r="B31" s="20"/>
      <c r="C31" s="18"/>
      <c r="D31" s="103"/>
      <c r="E31" s="103"/>
      <c r="F31" s="103"/>
      <c r="G31" s="103"/>
    </row>
    <row r="32" spans="1:9" x14ac:dyDescent="0.25">
      <c r="A32" s="14"/>
      <c r="B32" s="21" t="s">
        <v>53</v>
      </c>
      <c r="C32" s="16"/>
      <c r="D32" s="102">
        <f>+D25</f>
        <v>2014</v>
      </c>
      <c r="E32" s="102">
        <f>+E25</f>
        <v>2015</v>
      </c>
      <c r="F32" s="102">
        <f>+F25</f>
        <v>2016</v>
      </c>
      <c r="G32" s="102">
        <f>+G25</f>
        <v>2017</v>
      </c>
    </row>
    <row r="33" spans="1:9" ht="13.8" x14ac:dyDescent="0.25">
      <c r="A33" s="14"/>
      <c r="B33" s="27"/>
      <c r="C33" s="89" t="s">
        <v>12</v>
      </c>
      <c r="D33" s="34">
        <v>281</v>
      </c>
      <c r="E33" s="34">
        <v>285.46789999999999</v>
      </c>
      <c r="F33" s="34">
        <f t="shared" ref="F33:F38" si="4">+E33*$F$11/100+E33</f>
        <v>287.83728357000001</v>
      </c>
      <c r="G33" s="34">
        <f t="shared" ref="G33:G38" si="5">+F33*$G$11/100+F33</f>
        <v>293.39254314290099</v>
      </c>
      <c r="I33" s="107"/>
    </row>
    <row r="34" spans="1:9" ht="13.8" x14ac:dyDescent="0.25">
      <c r="A34" s="14"/>
      <c r="B34" s="27"/>
      <c r="C34" s="11" t="s">
        <v>55</v>
      </c>
      <c r="D34" s="34">
        <v>72</v>
      </c>
      <c r="E34" s="34">
        <v>73.144800000000004</v>
      </c>
      <c r="F34" s="34">
        <f t="shared" si="4"/>
        <v>73.751901840000002</v>
      </c>
      <c r="G34" s="34">
        <f t="shared" si="5"/>
        <v>75.175313545511997</v>
      </c>
      <c r="I34" s="107"/>
    </row>
    <row r="35" spans="1:9" ht="13.8" x14ac:dyDescent="0.25">
      <c r="A35" s="14"/>
      <c r="B35" s="27"/>
      <c r="C35" s="11" t="s">
        <v>13</v>
      </c>
      <c r="D35" s="34">
        <v>68</v>
      </c>
      <c r="E35" s="34">
        <v>69.081199999999995</v>
      </c>
      <c r="F35" s="34">
        <f t="shared" si="4"/>
        <v>69.654573959999993</v>
      </c>
      <c r="G35" s="34">
        <f t="shared" si="5"/>
        <v>70.998907237428</v>
      </c>
      <c r="I35" s="107"/>
    </row>
    <row r="36" spans="1:9" x14ac:dyDescent="0.25">
      <c r="A36" s="14"/>
      <c r="B36" s="22"/>
      <c r="C36" s="11" t="s">
        <v>56</v>
      </c>
      <c r="D36" s="34">
        <v>61</v>
      </c>
      <c r="E36" s="34">
        <v>61.969900000000003</v>
      </c>
      <c r="F36" s="34">
        <f t="shared" si="4"/>
        <v>62.484250170000003</v>
      </c>
      <c r="G36" s="34">
        <f t="shared" si="5"/>
        <v>63.690196198281001</v>
      </c>
      <c r="I36" s="107"/>
    </row>
    <row r="37" spans="1:9" x14ac:dyDescent="0.25">
      <c r="A37" s="14"/>
      <c r="B37" s="22"/>
      <c r="C37" s="11" t="s">
        <v>42</v>
      </c>
      <c r="D37" s="34">
        <v>92</v>
      </c>
      <c r="E37" s="34">
        <v>93.462800000000001</v>
      </c>
      <c r="F37" s="34">
        <f t="shared" si="4"/>
        <v>94.238541240000004</v>
      </c>
      <c r="G37" s="34">
        <f t="shared" si="5"/>
        <v>96.057345085931999</v>
      </c>
      <c r="I37" s="107"/>
    </row>
    <row r="38" spans="1:9" ht="13.8" thickBot="1" x14ac:dyDescent="0.3">
      <c r="A38" s="14"/>
      <c r="B38" s="24"/>
      <c r="C38" s="13" t="s">
        <v>57</v>
      </c>
      <c r="D38" s="35">
        <v>77</v>
      </c>
      <c r="E38" s="35">
        <v>78.224299999999999</v>
      </c>
      <c r="F38" s="35">
        <f t="shared" si="4"/>
        <v>78.873561690000002</v>
      </c>
      <c r="G38" s="35">
        <f t="shared" si="5"/>
        <v>80.395821430617005</v>
      </c>
      <c r="I38" s="107"/>
    </row>
    <row r="39" spans="1:9" ht="13.8" thickBot="1" x14ac:dyDescent="0.3">
      <c r="A39" s="14"/>
      <c r="B39" s="20"/>
      <c r="C39" s="18"/>
      <c r="D39" s="25"/>
      <c r="E39" s="25"/>
      <c r="F39" s="25"/>
      <c r="G39" s="25"/>
    </row>
    <row r="40" spans="1:9" x14ac:dyDescent="0.25">
      <c r="A40" s="14"/>
      <c r="B40" s="21" t="s">
        <v>67</v>
      </c>
      <c r="C40" s="16"/>
      <c r="D40" s="102">
        <f>+D32</f>
        <v>2014</v>
      </c>
      <c r="E40" s="102">
        <f>+E32</f>
        <v>2015</v>
      </c>
      <c r="F40" s="102">
        <f>+F32</f>
        <v>2016</v>
      </c>
      <c r="G40" s="102">
        <f>+G32</f>
        <v>2017</v>
      </c>
    </row>
    <row r="41" spans="1:9" x14ac:dyDescent="0.25">
      <c r="A41" s="14"/>
      <c r="B41" s="22"/>
      <c r="C41" s="89" t="s">
        <v>54</v>
      </c>
      <c r="D41" s="34">
        <v>56</v>
      </c>
      <c r="E41" s="34">
        <v>56.8904</v>
      </c>
      <c r="F41" s="34">
        <f t="shared" ref="F41:F42" si="6">+E41*$F$11/100+E41</f>
        <v>57.362590320000002</v>
      </c>
      <c r="G41" s="34">
        <f t="shared" ref="G41:G42" si="7">+F41*$G$11/100+F41</f>
        <v>58.469688313176</v>
      </c>
      <c r="I41" s="107"/>
    </row>
    <row r="42" spans="1:9" ht="13.8" thickBot="1" x14ac:dyDescent="0.3">
      <c r="A42" s="14"/>
      <c r="B42" s="24"/>
      <c r="C42" s="90" t="s">
        <v>15</v>
      </c>
      <c r="D42" s="35">
        <v>56</v>
      </c>
      <c r="E42" s="35">
        <v>56.8904</v>
      </c>
      <c r="F42" s="35">
        <f t="shared" si="6"/>
        <v>57.362590320000002</v>
      </c>
      <c r="G42" s="35">
        <f t="shared" si="7"/>
        <v>58.469688313176</v>
      </c>
      <c r="I42" s="107"/>
    </row>
    <row r="43" spans="1:9" x14ac:dyDescent="0.25">
      <c r="B43" s="9"/>
      <c r="C43" s="23" t="str">
        <f>+C9</f>
        <v>Fremskrivning 2015 -&gt; 2016, jf. dok.nr. 51710/15</v>
      </c>
    </row>
    <row r="44" spans="1:9" x14ac:dyDescent="0.25">
      <c r="B44" s="8"/>
      <c r="C44" s="8" t="s">
        <v>75</v>
      </c>
      <c r="D44" s="9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J14"/>
  <sheetViews>
    <sheetView tabSelected="1" workbookViewId="0">
      <selection activeCell="B2" sqref="B2"/>
    </sheetView>
  </sheetViews>
  <sheetFormatPr defaultRowHeight="13.2" x14ac:dyDescent="0.25"/>
  <cols>
    <col min="1" max="1" width="2.6640625" customWidth="1"/>
    <col min="3" max="3" width="16.44140625" customWidth="1"/>
    <col min="4" max="4" width="12.33203125" bestFit="1" customWidth="1"/>
    <col min="5" max="5" width="11.6640625" customWidth="1"/>
    <col min="6" max="6" width="11.6640625" hidden="1" customWidth="1"/>
    <col min="7" max="7" width="1.44140625" customWidth="1"/>
    <col min="8" max="8" width="104.44140625" customWidth="1"/>
  </cols>
  <sheetData>
    <row r="1" spans="1:10" ht="15.6" x14ac:dyDescent="0.3">
      <c r="A1" s="8"/>
      <c r="B1" s="1" t="s">
        <v>80</v>
      </c>
      <c r="F1" s="8"/>
      <c r="G1" s="8"/>
      <c r="H1" s="8"/>
      <c r="I1" s="8"/>
      <c r="J1" s="8"/>
    </row>
    <row r="2" spans="1:10" ht="13.8" thickBot="1" x14ac:dyDescent="0.3">
      <c r="A2" s="8"/>
      <c r="C2" s="3"/>
      <c r="D2" s="4"/>
      <c r="E2" s="2"/>
      <c r="F2" s="8"/>
      <c r="G2" s="8"/>
      <c r="H2" s="8"/>
      <c r="I2" s="8"/>
      <c r="J2" s="8"/>
    </row>
    <row r="3" spans="1:10" ht="40.200000000000003" thickBot="1" x14ac:dyDescent="0.3">
      <c r="A3" s="8"/>
      <c r="B3" s="36" t="s">
        <v>4</v>
      </c>
      <c r="C3" s="37" t="s">
        <v>5</v>
      </c>
      <c r="D3" s="38" t="s">
        <v>6</v>
      </c>
      <c r="E3" s="39" t="s">
        <v>18</v>
      </c>
      <c r="F3" s="40" t="s">
        <v>73</v>
      </c>
      <c r="G3" s="8"/>
      <c r="H3" s="8"/>
      <c r="I3" s="8"/>
      <c r="J3" s="8"/>
    </row>
    <row r="4" spans="1:10" x14ac:dyDescent="0.25">
      <c r="A4" s="8"/>
      <c r="B4" s="116">
        <v>2017</v>
      </c>
      <c r="C4" s="68">
        <v>53978529700</v>
      </c>
      <c r="D4" s="69">
        <f t="shared" ref="D4:D12" si="0">E4/C4*1000</f>
        <v>2.7788826563758737E-2</v>
      </c>
      <c r="E4" s="117">
        <v>1500000</v>
      </c>
      <c r="F4" s="115"/>
      <c r="G4" s="8"/>
      <c r="H4" s="8" t="s">
        <v>74</v>
      </c>
      <c r="I4" s="8"/>
      <c r="J4" s="8"/>
    </row>
    <row r="5" spans="1:10" s="110" customFormat="1" x14ac:dyDescent="0.25">
      <c r="A5" s="33"/>
      <c r="B5" s="50" t="s">
        <v>70</v>
      </c>
      <c r="C5" s="68">
        <v>53731024900</v>
      </c>
      <c r="D5" s="69">
        <f t="shared" si="0"/>
        <v>2.7916832087079731E-2</v>
      </c>
      <c r="E5" s="111">
        <v>1500000</v>
      </c>
      <c r="F5" s="109"/>
      <c r="G5" s="33"/>
      <c r="H5" s="33" t="s">
        <v>72</v>
      </c>
      <c r="I5" s="33"/>
      <c r="J5" s="33"/>
    </row>
    <row r="6" spans="1:10" x14ac:dyDescent="0.25">
      <c r="A6" s="8"/>
      <c r="B6" s="70">
        <v>2015</v>
      </c>
      <c r="C6" s="68">
        <v>53296348320</v>
      </c>
      <c r="D6" s="69">
        <f t="shared" si="0"/>
        <v>1.782486098852485E-2</v>
      </c>
      <c r="E6" s="112">
        <v>950000</v>
      </c>
      <c r="F6" s="61"/>
      <c r="G6" s="8"/>
      <c r="H6" s="8" t="s">
        <v>68</v>
      </c>
      <c r="I6" s="8"/>
      <c r="J6" s="8"/>
    </row>
    <row r="7" spans="1:10" x14ac:dyDescent="0.25">
      <c r="A7" s="8"/>
      <c r="B7" s="70" t="s">
        <v>44</v>
      </c>
      <c r="C7" s="68">
        <v>54094357119</v>
      </c>
      <c r="D7" s="69">
        <f t="shared" si="0"/>
        <v>1.4833802317583283E-2</v>
      </c>
      <c r="E7" s="112">
        <v>802425</v>
      </c>
      <c r="F7" s="46">
        <v>880000</v>
      </c>
      <c r="G7" s="8"/>
      <c r="H7" s="8" t="s">
        <v>48</v>
      </c>
      <c r="I7" s="8"/>
      <c r="J7" s="8"/>
    </row>
    <row r="8" spans="1:10" x14ac:dyDescent="0.25">
      <c r="A8" s="8"/>
      <c r="B8" s="50">
        <v>2013</v>
      </c>
      <c r="C8" s="43">
        <v>55019958319</v>
      </c>
      <c r="D8" s="41">
        <f t="shared" si="0"/>
        <v>1.2046594513160777E-2</v>
      </c>
      <c r="E8" s="111">
        <f>F9+F9*1.4/100</f>
        <v>662803.12800000003</v>
      </c>
      <c r="F8" s="46">
        <v>679000</v>
      </c>
      <c r="G8" s="8"/>
      <c r="H8" s="8" t="s">
        <v>43</v>
      </c>
      <c r="I8" s="8"/>
      <c r="J8" s="8"/>
    </row>
    <row r="9" spans="1:10" x14ac:dyDescent="0.25">
      <c r="A9" s="8"/>
      <c r="B9" s="50">
        <v>2012</v>
      </c>
      <c r="C9" s="43">
        <v>52909801700</v>
      </c>
      <c r="D9" s="41">
        <f t="shared" si="0"/>
        <v>1.2223255034425881E-2</v>
      </c>
      <c r="E9" s="111">
        <v>646730</v>
      </c>
      <c r="F9" s="46">
        <v>653652</v>
      </c>
      <c r="G9" s="33"/>
      <c r="H9" s="33" t="s">
        <v>21</v>
      </c>
      <c r="I9" s="8"/>
      <c r="J9" s="8"/>
    </row>
    <row r="10" spans="1:10" s="33" customFormat="1" x14ac:dyDescent="0.25">
      <c r="B10" s="50" t="s">
        <v>16</v>
      </c>
      <c r="C10" s="43">
        <v>55273620800</v>
      </c>
      <c r="D10" s="41">
        <f t="shared" si="0"/>
        <v>1.1234653909265884E-2</v>
      </c>
      <c r="E10" s="111">
        <f>+F11+F11*1.8/100</f>
        <v>620980</v>
      </c>
      <c r="F10" s="46">
        <v>628500</v>
      </c>
      <c r="H10" s="33" t="s">
        <v>17</v>
      </c>
    </row>
    <row r="11" spans="1:10" x14ac:dyDescent="0.25">
      <c r="A11" s="8"/>
      <c r="B11" s="71">
        <v>2010</v>
      </c>
      <c r="C11" s="44">
        <v>59619136100</v>
      </c>
      <c r="D11" s="41">
        <f t="shared" si="0"/>
        <v>1.0181294794038453E-2</v>
      </c>
      <c r="E11" s="113">
        <v>607000</v>
      </c>
      <c r="F11" s="47">
        <v>610000</v>
      </c>
      <c r="G11" s="8"/>
      <c r="H11" s="8" t="s">
        <v>19</v>
      </c>
      <c r="I11" s="8"/>
      <c r="J11" s="8"/>
    </row>
    <row r="12" spans="1:10" x14ac:dyDescent="0.25">
      <c r="A12" s="8"/>
      <c r="B12" s="71">
        <v>2009</v>
      </c>
      <c r="C12" s="44">
        <v>51532351916</v>
      </c>
      <c r="D12" s="41">
        <f t="shared" si="0"/>
        <v>1.142748153548102E-2</v>
      </c>
      <c r="E12" s="113">
        <v>588885</v>
      </c>
      <c r="F12" s="47"/>
      <c r="G12" s="8"/>
      <c r="H12" s="8" t="s">
        <v>20</v>
      </c>
      <c r="I12" s="8"/>
      <c r="J12" s="8"/>
    </row>
    <row r="13" spans="1:10" x14ac:dyDescent="0.25">
      <c r="A13" s="8"/>
      <c r="B13" s="71">
        <v>2008</v>
      </c>
      <c r="C13" s="44">
        <f>44902795446</f>
        <v>44902795446</v>
      </c>
      <c r="D13" s="41">
        <v>1.4200000000000001E-2</v>
      </c>
      <c r="E13" s="113">
        <f>C13*D13/1000</f>
        <v>637619.69533319992</v>
      </c>
      <c r="F13" s="48"/>
      <c r="G13" s="8"/>
      <c r="H13" s="8"/>
      <c r="I13" s="8"/>
      <c r="J13" s="8"/>
    </row>
    <row r="14" spans="1:10" ht="13.8" thickBot="1" x14ac:dyDescent="0.3">
      <c r="A14" s="8"/>
      <c r="B14" s="72">
        <v>2007</v>
      </c>
      <c r="C14" s="45">
        <v>38927592100</v>
      </c>
      <c r="D14" s="42">
        <v>1.4200000000000001E-2</v>
      </c>
      <c r="E14" s="114">
        <f>C14*D14/1000</f>
        <v>552771.8078200001</v>
      </c>
      <c r="F14" s="49"/>
      <c r="G14" s="8"/>
      <c r="H14" s="8"/>
      <c r="I14" s="8"/>
      <c r="J14" s="8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B1:P55"/>
  <sheetViews>
    <sheetView showGridLines="0" zoomScale="115" zoomScaleNormal="115" zoomScaleSheetLayoutView="100" workbookViewId="0">
      <selection activeCell="Q5" sqref="Q5"/>
    </sheetView>
  </sheetViews>
  <sheetFormatPr defaultRowHeight="13.2" x14ac:dyDescent="0.25"/>
  <cols>
    <col min="1" max="2" width="3" customWidth="1"/>
    <col min="3" max="3" width="47.33203125" customWidth="1"/>
    <col min="4" max="8" width="9.6640625" hidden="1" customWidth="1"/>
    <col min="9" max="9" width="9.109375" hidden="1" customWidth="1"/>
    <col min="11" max="11" width="0" hidden="1" customWidth="1"/>
    <col min="13" max="13" width="0" hidden="1" customWidth="1"/>
    <col min="14" max="14" width="11" style="119" customWidth="1"/>
    <col min="16" max="16" width="11" customWidth="1"/>
  </cols>
  <sheetData>
    <row r="1" spans="2:16" s="5" customFormat="1" ht="15.6" x14ac:dyDescent="0.3">
      <c r="B1" s="5" t="s">
        <v>78</v>
      </c>
      <c r="N1" s="118"/>
    </row>
    <row r="2" spans="2:16" ht="13.8" thickBot="1" x14ac:dyDescent="0.3"/>
    <row r="3" spans="2:16" ht="49.2" x14ac:dyDescent="0.25">
      <c r="B3" s="51" t="s">
        <v>7</v>
      </c>
      <c r="C3" s="92"/>
      <c r="D3" s="63">
        <v>2011</v>
      </c>
      <c r="E3" s="63">
        <v>2012</v>
      </c>
      <c r="F3" s="93" t="s">
        <v>45</v>
      </c>
      <c r="G3" s="63">
        <v>2013</v>
      </c>
      <c r="H3" s="93" t="s">
        <v>46</v>
      </c>
      <c r="I3" s="63">
        <v>2014</v>
      </c>
      <c r="J3" s="93" t="s">
        <v>49</v>
      </c>
      <c r="K3" s="93">
        <v>2015</v>
      </c>
      <c r="L3" s="73" t="s">
        <v>69</v>
      </c>
      <c r="M3" s="100">
        <v>2016</v>
      </c>
      <c r="N3" s="120" t="s">
        <v>79</v>
      </c>
      <c r="O3" s="100">
        <v>2017</v>
      </c>
      <c r="P3" s="52" t="s">
        <v>77</v>
      </c>
    </row>
    <row r="4" spans="2:16" x14ac:dyDescent="0.25">
      <c r="B4" s="94" t="s">
        <v>31</v>
      </c>
      <c r="C4" s="58"/>
      <c r="D4" s="64"/>
      <c r="E4" s="64"/>
      <c r="F4" s="64"/>
      <c r="G4" s="64"/>
      <c r="H4" s="64"/>
      <c r="I4" s="64"/>
      <c r="J4" s="74"/>
      <c r="K4" s="64"/>
      <c r="L4" s="74"/>
      <c r="M4" s="77"/>
      <c r="N4" s="121"/>
      <c r="O4" s="77"/>
      <c r="P4" s="78"/>
    </row>
    <row r="5" spans="2:16" x14ac:dyDescent="0.25">
      <c r="B5" s="95"/>
      <c r="C5" s="59" t="s">
        <v>32</v>
      </c>
      <c r="D5" s="65"/>
      <c r="E5" s="65"/>
      <c r="F5" s="65"/>
      <c r="G5" s="65"/>
      <c r="H5" s="65"/>
      <c r="I5" s="65"/>
      <c r="J5" s="62"/>
      <c r="K5" s="65"/>
      <c r="L5" s="62"/>
      <c r="M5" s="79"/>
      <c r="N5" s="122"/>
      <c r="O5" s="79"/>
      <c r="P5" s="80"/>
    </row>
    <row r="6" spans="2:16" x14ac:dyDescent="0.25">
      <c r="B6" s="28"/>
      <c r="C6" s="29" t="s">
        <v>22</v>
      </c>
      <c r="D6" s="65">
        <v>91.06</v>
      </c>
      <c r="E6" s="65">
        <v>91.49</v>
      </c>
      <c r="F6" s="65">
        <f t="shared" ref="F6:F11" si="0">+E6*1.01</f>
        <v>92.404899999999998</v>
      </c>
      <c r="G6" s="65">
        <v>94.98</v>
      </c>
      <c r="H6" s="65">
        <f t="shared" ref="H6:H11" si="1">+G6*1.01</f>
        <v>95.9298</v>
      </c>
      <c r="I6" s="65">
        <v>97.05</v>
      </c>
      <c r="J6" s="62">
        <f t="shared" ref="J6:J11" si="2">+I6*1.01</f>
        <v>98.020499999999998</v>
      </c>
      <c r="K6" s="65">
        <v>98.53</v>
      </c>
      <c r="L6" s="62">
        <f t="shared" ref="L6:L11" si="3">+K6*1.01</f>
        <v>99.515299999999996</v>
      </c>
      <c r="M6" s="79">
        <v>99.86</v>
      </c>
      <c r="N6" s="122">
        <f t="shared" ref="N6:N11" si="4">+M6*1.01</f>
        <v>100.8586</v>
      </c>
      <c r="O6" s="79">
        <v>101.68</v>
      </c>
      <c r="P6" s="80">
        <f t="shared" ref="P6:P11" si="5">+O6*1.01</f>
        <v>102.69680000000001</v>
      </c>
    </row>
    <row r="7" spans="2:16" ht="26.4" x14ac:dyDescent="0.25">
      <c r="B7" s="28"/>
      <c r="C7" s="29" t="s">
        <v>23</v>
      </c>
      <c r="D7" s="65">
        <v>71.349999999999994</v>
      </c>
      <c r="E7" s="65">
        <v>73.260000000000005</v>
      </c>
      <c r="F7" s="65">
        <f t="shared" si="0"/>
        <v>73.99260000000001</v>
      </c>
      <c r="G7" s="65">
        <v>74.42</v>
      </c>
      <c r="H7" s="65">
        <f t="shared" si="1"/>
        <v>75.164200000000008</v>
      </c>
      <c r="I7" s="65">
        <v>76.040000000000006</v>
      </c>
      <c r="J7" s="62">
        <f t="shared" si="2"/>
        <v>76.80040000000001</v>
      </c>
      <c r="K7" s="65">
        <v>77.2</v>
      </c>
      <c r="L7" s="62">
        <f t="shared" si="3"/>
        <v>77.972000000000008</v>
      </c>
      <c r="M7" s="79">
        <v>78.239999999999995</v>
      </c>
      <c r="N7" s="122">
        <f t="shared" si="4"/>
        <v>79.02239999999999</v>
      </c>
      <c r="O7" s="79">
        <v>79.66</v>
      </c>
      <c r="P7" s="80">
        <f t="shared" si="5"/>
        <v>80.456599999999995</v>
      </c>
    </row>
    <row r="8" spans="2:16" ht="26.4" x14ac:dyDescent="0.25">
      <c r="B8" s="28"/>
      <c r="C8" s="29" t="s">
        <v>24</v>
      </c>
      <c r="D8" s="65">
        <v>3.23</v>
      </c>
      <c r="E8" s="65">
        <v>3.32</v>
      </c>
      <c r="F8" s="65">
        <f t="shared" si="0"/>
        <v>3.3531999999999997</v>
      </c>
      <c r="G8" s="65">
        <v>3.37</v>
      </c>
      <c r="H8" s="65">
        <f t="shared" si="1"/>
        <v>3.4037000000000002</v>
      </c>
      <c r="I8" s="65">
        <v>3.44</v>
      </c>
      <c r="J8" s="62">
        <f t="shared" si="2"/>
        <v>3.4744000000000002</v>
      </c>
      <c r="K8" s="65">
        <v>3.49</v>
      </c>
      <c r="L8" s="62">
        <f t="shared" si="3"/>
        <v>3.5249000000000001</v>
      </c>
      <c r="M8" s="79">
        <v>3.54</v>
      </c>
      <c r="N8" s="122">
        <f t="shared" si="4"/>
        <v>3.5754000000000001</v>
      </c>
      <c r="O8" s="79">
        <v>3.6</v>
      </c>
      <c r="P8" s="80">
        <f t="shared" si="5"/>
        <v>3.6360000000000001</v>
      </c>
    </row>
    <row r="9" spans="2:16" x14ac:dyDescent="0.25">
      <c r="B9" s="28"/>
      <c r="C9" s="59" t="s">
        <v>33</v>
      </c>
      <c r="D9" s="65"/>
      <c r="E9" s="65"/>
      <c r="F9" s="65">
        <f t="shared" si="0"/>
        <v>0</v>
      </c>
      <c r="G9" s="65"/>
      <c r="H9" s="65">
        <f t="shared" si="1"/>
        <v>0</v>
      </c>
      <c r="I9" s="65"/>
      <c r="J9" s="62">
        <f t="shared" si="2"/>
        <v>0</v>
      </c>
      <c r="K9" s="65"/>
      <c r="L9" s="62">
        <f t="shared" si="3"/>
        <v>0</v>
      </c>
      <c r="M9" s="79"/>
      <c r="N9" s="122">
        <f t="shared" si="4"/>
        <v>0</v>
      </c>
      <c r="O9" s="79"/>
      <c r="P9" s="80">
        <f t="shared" si="5"/>
        <v>0</v>
      </c>
    </row>
    <row r="10" spans="2:16" x14ac:dyDescent="0.25">
      <c r="B10" s="28"/>
      <c r="C10" s="29" t="s">
        <v>25</v>
      </c>
      <c r="D10" s="65">
        <v>207.92</v>
      </c>
      <c r="E10" s="65">
        <v>213.47</v>
      </c>
      <c r="F10" s="65">
        <f t="shared" si="0"/>
        <v>215.60470000000001</v>
      </c>
      <c r="G10" s="65">
        <v>216.86</v>
      </c>
      <c r="H10" s="65">
        <f t="shared" si="1"/>
        <v>219.02860000000001</v>
      </c>
      <c r="I10" s="65">
        <v>221.59</v>
      </c>
      <c r="J10" s="62">
        <f t="shared" si="2"/>
        <v>223.80590000000001</v>
      </c>
      <c r="K10" s="65">
        <v>224.96</v>
      </c>
      <c r="L10" s="62">
        <f t="shared" si="3"/>
        <v>227.20960000000002</v>
      </c>
      <c r="M10" s="79">
        <v>228</v>
      </c>
      <c r="N10" s="122">
        <f t="shared" si="4"/>
        <v>230.28</v>
      </c>
      <c r="O10" s="79">
        <v>232.15</v>
      </c>
      <c r="P10" s="80">
        <f t="shared" si="5"/>
        <v>234.47150000000002</v>
      </c>
    </row>
    <row r="11" spans="2:16" x14ac:dyDescent="0.25">
      <c r="B11" s="28"/>
      <c r="C11" s="29" t="s">
        <v>26</v>
      </c>
      <c r="D11" s="65">
        <v>103.93</v>
      </c>
      <c r="E11" s="65">
        <v>106.7</v>
      </c>
      <c r="F11" s="65">
        <f t="shared" si="0"/>
        <v>107.76700000000001</v>
      </c>
      <c r="G11" s="65">
        <v>108.4</v>
      </c>
      <c r="H11" s="65">
        <f t="shared" si="1"/>
        <v>109.48400000000001</v>
      </c>
      <c r="I11" s="65">
        <v>110.76</v>
      </c>
      <c r="J11" s="62">
        <f t="shared" si="2"/>
        <v>111.86760000000001</v>
      </c>
      <c r="K11" s="65">
        <v>112.44</v>
      </c>
      <c r="L11" s="62">
        <f t="shared" si="3"/>
        <v>113.56439999999999</v>
      </c>
      <c r="M11" s="79">
        <v>113.96</v>
      </c>
      <c r="N11" s="122">
        <f t="shared" si="4"/>
        <v>115.0996</v>
      </c>
      <c r="O11" s="79">
        <v>116.03</v>
      </c>
      <c r="P11" s="80">
        <f t="shared" si="5"/>
        <v>117.19030000000001</v>
      </c>
    </row>
    <row r="12" spans="2:16" x14ac:dyDescent="0.25">
      <c r="B12" s="28"/>
      <c r="C12" s="29"/>
      <c r="D12" s="65"/>
      <c r="E12" s="65"/>
      <c r="F12" s="65"/>
      <c r="G12" s="65"/>
      <c r="H12" s="65"/>
      <c r="I12" s="65"/>
      <c r="J12" s="62"/>
      <c r="K12" s="65"/>
      <c r="L12" s="62"/>
      <c r="M12" s="79"/>
      <c r="N12" s="122"/>
      <c r="O12" s="79"/>
      <c r="P12" s="80"/>
    </row>
    <row r="13" spans="2:16" ht="39.6" x14ac:dyDescent="0.25">
      <c r="B13" s="28"/>
      <c r="C13" s="29" t="s">
        <v>47</v>
      </c>
      <c r="D13" s="65"/>
      <c r="E13" s="65"/>
      <c r="F13" s="65"/>
      <c r="G13" s="65"/>
      <c r="H13" s="65"/>
      <c r="I13" s="65"/>
      <c r="J13" s="62"/>
      <c r="K13" s="65"/>
      <c r="L13" s="62"/>
      <c r="M13" s="79"/>
      <c r="N13" s="122"/>
      <c r="O13" s="79"/>
      <c r="P13" s="80"/>
    </row>
    <row r="14" spans="2:16" x14ac:dyDescent="0.25">
      <c r="B14" s="28"/>
      <c r="C14" s="29"/>
      <c r="D14" s="65"/>
      <c r="E14" s="65"/>
      <c r="F14" s="65"/>
      <c r="G14" s="65"/>
      <c r="H14" s="65"/>
      <c r="I14" s="65"/>
      <c r="J14" s="62"/>
      <c r="K14" s="65"/>
      <c r="L14" s="62"/>
      <c r="M14" s="79"/>
      <c r="N14" s="122"/>
      <c r="O14" s="79"/>
      <c r="P14" s="80"/>
    </row>
    <row r="15" spans="2:16" ht="52.8" x14ac:dyDescent="0.25">
      <c r="B15" s="28"/>
      <c r="C15" s="29" t="s">
        <v>37</v>
      </c>
      <c r="D15" s="65"/>
      <c r="E15" s="65"/>
      <c r="F15" s="65"/>
      <c r="G15" s="65"/>
      <c r="H15" s="65"/>
      <c r="I15" s="65"/>
      <c r="J15" s="62"/>
      <c r="K15" s="65"/>
      <c r="L15" s="62"/>
      <c r="M15" s="79"/>
      <c r="N15" s="122"/>
      <c r="O15" s="79"/>
      <c r="P15" s="80"/>
    </row>
    <row r="16" spans="2:16" x14ac:dyDescent="0.25">
      <c r="B16" s="30"/>
      <c r="C16" s="31"/>
      <c r="D16" s="66"/>
      <c r="E16" s="66"/>
      <c r="F16" s="66"/>
      <c r="G16" s="66"/>
      <c r="H16" s="66"/>
      <c r="I16" s="66"/>
      <c r="J16" s="75"/>
      <c r="K16" s="66"/>
      <c r="L16" s="75"/>
      <c r="M16" s="81"/>
      <c r="N16" s="123"/>
      <c r="O16" s="81"/>
      <c r="P16" s="82"/>
    </row>
    <row r="17" spans="2:16" x14ac:dyDescent="0.25">
      <c r="B17" s="94" t="s">
        <v>34</v>
      </c>
      <c r="C17" s="58"/>
      <c r="D17" s="64"/>
      <c r="E17" s="64"/>
      <c r="F17" s="64"/>
      <c r="G17" s="64"/>
      <c r="H17" s="64"/>
      <c r="I17" s="64"/>
      <c r="J17" s="74"/>
      <c r="K17" s="64"/>
      <c r="L17" s="74"/>
      <c r="M17" s="77"/>
      <c r="N17" s="121"/>
      <c r="O17" s="77"/>
      <c r="P17" s="78"/>
    </row>
    <row r="18" spans="2:16" ht="39.6" x14ac:dyDescent="0.25">
      <c r="B18" s="28"/>
      <c r="C18" s="29" t="s">
        <v>28</v>
      </c>
      <c r="D18" s="65"/>
      <c r="E18" s="65"/>
      <c r="F18" s="65"/>
      <c r="G18" s="65"/>
      <c r="H18" s="65"/>
      <c r="I18" s="65"/>
      <c r="J18" s="62"/>
      <c r="K18" s="65"/>
      <c r="L18" s="62"/>
      <c r="M18" s="79"/>
      <c r="N18" s="122"/>
      <c r="O18" s="79"/>
      <c r="P18" s="80"/>
    </row>
    <row r="19" spans="2:16" x14ac:dyDescent="0.25">
      <c r="B19" s="28"/>
      <c r="C19" s="60" t="s">
        <v>30</v>
      </c>
      <c r="D19" s="65">
        <v>48.16</v>
      </c>
      <c r="E19" s="65">
        <v>49.45</v>
      </c>
      <c r="F19" s="65">
        <f>+E19*1.01</f>
        <v>49.944500000000005</v>
      </c>
      <c r="G19" s="65">
        <v>50.24</v>
      </c>
      <c r="H19" s="65">
        <f>+G19*1.01</f>
        <v>50.742400000000004</v>
      </c>
      <c r="I19" s="65">
        <v>51.34</v>
      </c>
      <c r="J19" s="62">
        <f>+I19*1.01</f>
        <v>51.853400000000001</v>
      </c>
      <c r="K19" s="65">
        <v>52.12</v>
      </c>
      <c r="L19" s="62">
        <f>+K19*1.01</f>
        <v>52.641199999999998</v>
      </c>
      <c r="M19" s="79">
        <v>52.82</v>
      </c>
      <c r="N19" s="122">
        <f>+M19*1.01</f>
        <v>53.348199999999999</v>
      </c>
      <c r="O19" s="79">
        <v>53.78</v>
      </c>
      <c r="P19" s="80">
        <f>+O19*1.01</f>
        <v>54.317799999999998</v>
      </c>
    </row>
    <row r="20" spans="2:16" ht="26.4" x14ac:dyDescent="0.25">
      <c r="B20" s="28"/>
      <c r="C20" s="29" t="s">
        <v>27</v>
      </c>
      <c r="D20" s="65">
        <v>23.51</v>
      </c>
      <c r="E20" s="65">
        <v>24.14</v>
      </c>
      <c r="F20" s="65">
        <f>+E20*1.01</f>
        <v>24.381399999999999</v>
      </c>
      <c r="G20" s="65">
        <v>24.52</v>
      </c>
      <c r="H20" s="65">
        <f>+G20*1.01</f>
        <v>24.7652</v>
      </c>
      <c r="I20" s="65">
        <v>25.05</v>
      </c>
      <c r="J20" s="62">
        <f>+I20*1.01</f>
        <v>25.3005</v>
      </c>
      <c r="K20" s="65">
        <v>25.43</v>
      </c>
      <c r="L20" s="62">
        <f>+K20*1.01</f>
        <v>25.6843</v>
      </c>
      <c r="M20" s="79">
        <v>25.77</v>
      </c>
      <c r="N20" s="122">
        <f>+M20*1.01</f>
        <v>26.027699999999999</v>
      </c>
      <c r="O20" s="79">
        <v>26.24</v>
      </c>
      <c r="P20" s="80">
        <f>+O20*1.01</f>
        <v>26.502399999999998</v>
      </c>
    </row>
    <row r="21" spans="2:16" ht="26.4" x14ac:dyDescent="0.25">
      <c r="B21" s="28"/>
      <c r="C21" s="60" t="s">
        <v>29</v>
      </c>
      <c r="D21" s="65">
        <v>96.06</v>
      </c>
      <c r="E21" s="65">
        <v>98.62</v>
      </c>
      <c r="F21" s="65">
        <f>+E21*1.01</f>
        <v>99.606200000000001</v>
      </c>
      <c r="G21" s="65">
        <v>100.19</v>
      </c>
      <c r="H21" s="65">
        <f>+G21*1.01</f>
        <v>101.1919</v>
      </c>
      <c r="I21" s="65">
        <v>102.37</v>
      </c>
      <c r="J21" s="62">
        <f>+I21*1.01</f>
        <v>103.39370000000001</v>
      </c>
      <c r="K21" s="65">
        <v>103.93</v>
      </c>
      <c r="L21" s="62">
        <f>+K21*1.01</f>
        <v>104.9693</v>
      </c>
      <c r="M21" s="79">
        <v>105.33</v>
      </c>
      <c r="N21" s="122">
        <f>+M21*1.01</f>
        <v>106.38330000000001</v>
      </c>
      <c r="O21" s="79">
        <v>107.25</v>
      </c>
      <c r="P21" s="80">
        <f>+O21*1.01</f>
        <v>108.32250000000001</v>
      </c>
    </row>
    <row r="22" spans="2:16" ht="26.4" x14ac:dyDescent="0.25">
      <c r="B22" s="28"/>
      <c r="C22" s="29" t="s">
        <v>27</v>
      </c>
      <c r="D22" s="65">
        <v>48.16</v>
      </c>
      <c r="E22" s="65">
        <v>49.45</v>
      </c>
      <c r="F22" s="65">
        <f>+E22*1.01</f>
        <v>49.944500000000005</v>
      </c>
      <c r="G22" s="65">
        <v>50.24</v>
      </c>
      <c r="H22" s="65">
        <f>+G22*1.01</f>
        <v>50.742400000000004</v>
      </c>
      <c r="I22" s="65">
        <v>51.34</v>
      </c>
      <c r="J22" s="62">
        <f>+I22*1.01</f>
        <v>51.853400000000001</v>
      </c>
      <c r="K22" s="65">
        <v>52.12</v>
      </c>
      <c r="L22" s="62">
        <f>+K22*1.01</f>
        <v>52.641199999999998</v>
      </c>
      <c r="M22" s="79">
        <v>52.82</v>
      </c>
      <c r="N22" s="122">
        <f>+M22*1.01</f>
        <v>53.348199999999999</v>
      </c>
      <c r="O22" s="79">
        <v>53.78</v>
      </c>
      <c r="P22" s="80">
        <f>+O22*1.01</f>
        <v>54.317799999999998</v>
      </c>
    </row>
    <row r="23" spans="2:16" x14ac:dyDescent="0.25">
      <c r="B23" s="30"/>
      <c r="C23" s="31"/>
      <c r="D23" s="66"/>
      <c r="E23" s="66"/>
      <c r="F23" s="66"/>
      <c r="G23" s="66"/>
      <c r="H23" s="66"/>
      <c r="I23" s="66"/>
      <c r="J23" s="75"/>
      <c r="K23" s="66"/>
      <c r="L23" s="75"/>
      <c r="M23" s="81"/>
      <c r="N23" s="123"/>
      <c r="O23" s="81"/>
      <c r="P23" s="82"/>
    </row>
    <row r="24" spans="2:16" x14ac:dyDescent="0.25">
      <c r="B24" s="96" t="s">
        <v>36</v>
      </c>
      <c r="C24" s="57"/>
      <c r="D24" s="67"/>
      <c r="E24" s="67"/>
      <c r="F24" s="67"/>
      <c r="G24" s="67"/>
      <c r="H24" s="67"/>
      <c r="I24" s="67"/>
      <c r="J24" s="76"/>
      <c r="K24" s="67"/>
      <c r="L24" s="76"/>
      <c r="M24" s="83"/>
      <c r="N24" s="124"/>
      <c r="O24" s="83"/>
      <c r="P24" s="84"/>
    </row>
    <row r="25" spans="2:16" x14ac:dyDescent="0.25">
      <c r="B25" s="28"/>
      <c r="C25" s="29" t="s">
        <v>35</v>
      </c>
      <c r="D25" s="65">
        <v>91.06</v>
      </c>
      <c r="E25" s="65">
        <v>93.49</v>
      </c>
      <c r="F25" s="65">
        <f>+E25*1.01</f>
        <v>94.424899999999994</v>
      </c>
      <c r="G25" s="65">
        <v>94.98</v>
      </c>
      <c r="H25" s="65">
        <f>+G25*1.01</f>
        <v>95.9298</v>
      </c>
      <c r="I25" s="65">
        <v>97.05</v>
      </c>
      <c r="J25" s="62">
        <f>+I25*1.01</f>
        <v>98.020499999999998</v>
      </c>
      <c r="K25" s="65">
        <v>98.53</v>
      </c>
      <c r="L25" s="62">
        <f>+K25*1.01</f>
        <v>99.515299999999996</v>
      </c>
      <c r="M25" s="79">
        <v>99.86</v>
      </c>
      <c r="N25" s="122">
        <f>+M25*1.01</f>
        <v>100.8586</v>
      </c>
      <c r="O25" s="79">
        <v>101.68</v>
      </c>
      <c r="P25" s="80">
        <f>+O25*1.01</f>
        <v>102.69680000000001</v>
      </c>
    </row>
    <row r="26" spans="2:16" x14ac:dyDescent="0.25">
      <c r="B26" s="28"/>
      <c r="C26" s="29" t="s">
        <v>38</v>
      </c>
      <c r="D26" s="65">
        <v>345.2</v>
      </c>
      <c r="E26" s="65">
        <v>354.42</v>
      </c>
      <c r="F26" s="65">
        <f>+E26*1.01</f>
        <v>357.96420000000001</v>
      </c>
      <c r="G26" s="65">
        <v>360.06</v>
      </c>
      <c r="H26" s="65">
        <f>+G26*1.01</f>
        <v>363.66059999999999</v>
      </c>
      <c r="I26" s="65">
        <v>367.91</v>
      </c>
      <c r="J26" s="62">
        <f>+I26*1.01</f>
        <v>371.58910000000003</v>
      </c>
      <c r="K26" s="65">
        <v>373.5</v>
      </c>
      <c r="L26" s="62">
        <f>+K26*1.01</f>
        <v>377.23500000000001</v>
      </c>
      <c r="M26" s="79">
        <v>378.54</v>
      </c>
      <c r="N26" s="122">
        <f>+M26*1.01</f>
        <v>382.3254</v>
      </c>
      <c r="O26" s="79">
        <v>385.43</v>
      </c>
      <c r="P26" s="80">
        <f>+O26*1.01</f>
        <v>389.28430000000003</v>
      </c>
    </row>
    <row r="27" spans="2:16" ht="13.8" thickBot="1" x14ac:dyDescent="0.3">
      <c r="B27" s="32"/>
      <c r="C27" s="97" t="s">
        <v>39</v>
      </c>
      <c r="D27" s="98">
        <v>94.7</v>
      </c>
      <c r="E27" s="98">
        <v>97.23</v>
      </c>
      <c r="F27" s="98">
        <f>+E27*1.01</f>
        <v>98.202300000000008</v>
      </c>
      <c r="G27" s="98">
        <v>98.78</v>
      </c>
      <c r="H27" s="98">
        <f>+G27*1.01</f>
        <v>99.767800000000008</v>
      </c>
      <c r="I27" s="98">
        <v>100.93</v>
      </c>
      <c r="J27" s="99">
        <f>+I27*1.01</f>
        <v>101.9393</v>
      </c>
      <c r="K27" s="98">
        <v>102.46</v>
      </c>
      <c r="L27" s="99">
        <f>+K27*1.01</f>
        <v>103.4846</v>
      </c>
      <c r="M27" s="85">
        <v>103.84</v>
      </c>
      <c r="N27" s="125">
        <f>+M27*1.01</f>
        <v>104.8784</v>
      </c>
      <c r="O27" s="85">
        <v>105.73</v>
      </c>
      <c r="P27" s="86">
        <f>+O27*1.01</f>
        <v>106.7873</v>
      </c>
    </row>
    <row r="28" spans="2:16" x14ac:dyDescent="0.25">
      <c r="B28" s="54"/>
      <c r="C28" s="55"/>
      <c r="D28" s="53"/>
      <c r="E28" s="53"/>
      <c r="F28" s="53"/>
    </row>
    <row r="29" spans="2:16" ht="16.5" customHeight="1" x14ac:dyDescent="0.25">
      <c r="B29" s="54"/>
      <c r="C29" s="126" t="s">
        <v>50</v>
      </c>
      <c r="D29" s="126"/>
      <c r="E29" s="126"/>
      <c r="F29" s="126"/>
      <c r="G29" s="126"/>
      <c r="H29" s="126"/>
      <c r="I29" s="126"/>
      <c r="J29" s="126"/>
      <c r="K29" s="126"/>
    </row>
    <row r="30" spans="2:16" x14ac:dyDescent="0.25">
      <c r="B30" s="54"/>
      <c r="C30" s="55"/>
      <c r="D30" s="53"/>
      <c r="E30" s="53"/>
      <c r="F30" s="53"/>
    </row>
    <row r="31" spans="2:16" x14ac:dyDescent="0.25">
      <c r="B31" s="54"/>
      <c r="C31" s="55"/>
      <c r="D31" s="53"/>
      <c r="E31" s="53"/>
      <c r="F31" s="53"/>
    </row>
    <row r="32" spans="2:16" x14ac:dyDescent="0.25">
      <c r="B32" s="54"/>
      <c r="C32" s="55"/>
      <c r="D32" s="53"/>
      <c r="E32" s="53"/>
      <c r="F32" s="53"/>
    </row>
    <row r="33" spans="2:6" x14ac:dyDescent="0.25">
      <c r="B33" s="54"/>
      <c r="C33" s="55"/>
      <c r="D33" s="53"/>
      <c r="E33" s="53"/>
      <c r="F33" s="53"/>
    </row>
    <row r="34" spans="2:6" x14ac:dyDescent="0.25">
      <c r="B34" s="54"/>
      <c r="C34" s="55"/>
      <c r="D34" s="53"/>
      <c r="E34" s="53"/>
      <c r="F34" s="53"/>
    </row>
    <row r="35" spans="2:6" x14ac:dyDescent="0.25">
      <c r="B35" s="54"/>
      <c r="C35" s="55"/>
      <c r="D35" s="53"/>
      <c r="E35" s="53"/>
      <c r="F35" s="53"/>
    </row>
    <row r="36" spans="2:6" x14ac:dyDescent="0.25">
      <c r="B36" s="54"/>
      <c r="C36" s="55"/>
      <c r="D36" s="53"/>
      <c r="E36" s="53"/>
      <c r="F36" s="53"/>
    </row>
    <row r="37" spans="2:6" x14ac:dyDescent="0.25">
      <c r="B37" s="54"/>
      <c r="C37" s="55"/>
      <c r="D37" s="53"/>
      <c r="E37" s="53"/>
      <c r="F37" s="53"/>
    </row>
    <row r="38" spans="2:6" x14ac:dyDescent="0.25">
      <c r="B38" s="54"/>
      <c r="C38" s="55"/>
      <c r="D38" s="53"/>
      <c r="E38" s="53"/>
      <c r="F38" s="53"/>
    </row>
    <row r="39" spans="2:6" x14ac:dyDescent="0.25">
      <c r="B39" s="54"/>
      <c r="C39" s="55"/>
      <c r="D39" s="53"/>
      <c r="E39" s="53"/>
      <c r="F39" s="53"/>
    </row>
    <row r="40" spans="2:6" x14ac:dyDescent="0.25">
      <c r="B40" s="54"/>
      <c r="C40" s="55"/>
      <c r="D40" s="53"/>
      <c r="E40" s="53"/>
      <c r="F40" s="53"/>
    </row>
    <row r="41" spans="2:6" x14ac:dyDescent="0.25">
      <c r="B41" s="54"/>
      <c r="C41" s="55"/>
      <c r="D41" s="53"/>
      <c r="E41" s="53"/>
      <c r="F41" s="53"/>
    </row>
    <row r="42" spans="2:6" x14ac:dyDescent="0.25">
      <c r="B42" s="54"/>
      <c r="C42" s="55"/>
      <c r="D42" s="53"/>
      <c r="E42" s="53"/>
      <c r="F42" s="53"/>
    </row>
    <row r="43" spans="2:6" x14ac:dyDescent="0.25">
      <c r="B43" s="54"/>
      <c r="C43" s="55"/>
      <c r="D43" s="53"/>
      <c r="E43" s="53"/>
      <c r="F43" s="53"/>
    </row>
    <row r="44" spans="2:6" x14ac:dyDescent="0.25">
      <c r="B44" s="54"/>
      <c r="C44" s="55"/>
      <c r="D44" s="53"/>
      <c r="E44" s="53"/>
      <c r="F44" s="53"/>
    </row>
    <row r="45" spans="2:6" x14ac:dyDescent="0.25">
      <c r="B45" s="54"/>
      <c r="C45" s="55"/>
      <c r="D45" s="53"/>
      <c r="E45" s="53"/>
      <c r="F45" s="53"/>
    </row>
    <row r="46" spans="2:6" x14ac:dyDescent="0.25">
      <c r="B46" s="54"/>
      <c r="C46" s="55"/>
      <c r="D46" s="53"/>
      <c r="E46" s="53"/>
      <c r="F46" s="53"/>
    </row>
    <row r="47" spans="2:6" x14ac:dyDescent="0.25">
      <c r="B47" s="54"/>
      <c r="C47" s="55"/>
      <c r="D47" s="53"/>
      <c r="E47" s="53"/>
      <c r="F47" s="53"/>
    </row>
    <row r="48" spans="2:6" x14ac:dyDescent="0.25">
      <c r="B48" s="54"/>
      <c r="C48" s="55"/>
      <c r="D48" s="56"/>
      <c r="E48" s="56"/>
      <c r="F48" s="56"/>
    </row>
    <row r="49" spans="2:6" x14ac:dyDescent="0.25">
      <c r="B49" s="54"/>
      <c r="C49" s="55"/>
      <c r="D49" s="54"/>
      <c r="E49" s="54"/>
      <c r="F49" s="54"/>
    </row>
    <row r="50" spans="2:6" x14ac:dyDescent="0.25">
      <c r="B50" s="54"/>
      <c r="C50" s="55"/>
      <c r="D50" s="54"/>
      <c r="E50" s="54"/>
      <c r="F50" s="54"/>
    </row>
    <row r="51" spans="2:6" x14ac:dyDescent="0.25">
      <c r="B51" s="54"/>
      <c r="C51" s="55"/>
      <c r="D51" s="54"/>
      <c r="E51" s="54"/>
      <c r="F51" s="54"/>
    </row>
    <row r="52" spans="2:6" x14ac:dyDescent="0.25">
      <c r="B52" s="54"/>
      <c r="C52" s="54"/>
      <c r="D52" s="54"/>
      <c r="E52" s="54"/>
      <c r="F52" s="54"/>
    </row>
    <row r="53" spans="2:6" x14ac:dyDescent="0.25">
      <c r="B53" s="54"/>
      <c r="C53" s="54"/>
      <c r="D53" s="54"/>
      <c r="E53" s="54"/>
      <c r="F53" s="54"/>
    </row>
    <row r="54" spans="2:6" x14ac:dyDescent="0.25">
      <c r="B54" s="54"/>
      <c r="C54" s="54"/>
      <c r="D54" s="54"/>
      <c r="E54" s="54"/>
      <c r="F54" s="54"/>
    </row>
    <row r="55" spans="2:6" x14ac:dyDescent="0.25">
      <c r="B55" s="54"/>
      <c r="C55" s="54"/>
      <c r="D55" s="54"/>
      <c r="E55" s="54"/>
      <c r="F55" s="54"/>
    </row>
  </sheetData>
  <mergeCells count="1">
    <mergeCell ref="C29:K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2016-10-13T07:00:00+00:00</MeetingStartDate>
    <EnclosureFileNumber xmlns="d08b57ff-b9b7-4581-975d-98f87b579a51">142165/16</EnclosureFileNumber>
    <AgendaId xmlns="d08b57ff-b9b7-4581-975d-98f87b579a51">5939</AgendaId>
    <AccessLevel xmlns="d08b57ff-b9b7-4581-975d-98f87b579a51">1</AccessLevel>
    <EnclosureType xmlns="d08b57ff-b9b7-4581-975d-98f87b579a51">Enclosure</EnclosureType>
    <CommitteeName xmlns="d08b57ff-b9b7-4581-975d-98f87b579a51">Udvalget for Plan og Teknik</CommitteeName>
    <FusionId xmlns="d08b57ff-b9b7-4581-975d-98f87b579a51">2291252</FusionId>
    <AgendaAccessLevelName xmlns="d08b57ff-b9b7-4581-975d-98f87b579a51">Åben</AgendaAccessLevelName>
    <UNC xmlns="d08b57ff-b9b7-4581-975d-98f87b579a51">2070739</UNC>
    <MeetingTitle xmlns="d08b57ff-b9b7-4581-975d-98f87b579a51">13-10-2016</MeetingTitle>
    <MeetingDateAndTime xmlns="d08b57ff-b9b7-4581-975d-98f87b579a51">13-10-2016 fra 09:00 - 12:00</MeetingDateAndTime>
    <MeetingEndDate xmlns="d08b57ff-b9b7-4581-975d-98f87b579a51">2016-10-13T10:00:00+00:00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898288-7BCD-4B05-B458-6895BF7991FD}"/>
</file>

<file path=customXml/itemProps2.xml><?xml version="1.0" encoding="utf-8"?>
<ds:datastoreItem xmlns:ds="http://schemas.openxmlformats.org/officeDocument/2006/customXml" ds:itemID="{43D9D11C-1F2D-4A7E-B71C-597C3FC558B0}"/>
</file>

<file path=customXml/itemProps3.xml><?xml version="1.0" encoding="utf-8"?>
<ds:datastoreItem xmlns:ds="http://schemas.openxmlformats.org/officeDocument/2006/customXml" ds:itemID="{E03B8652-65AD-47D3-90A6-932F1D1AD3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Vej og Park</vt:lpstr>
      <vt:lpstr>Skadedyrsbekæmpelse</vt:lpstr>
      <vt:lpstr>Skorstensfejning</vt:lpstr>
      <vt:lpstr>Skadedyrsbekæmpelse!Udskriftsområde</vt:lpstr>
      <vt:lpstr>Skorstensfejning!Udskriftsområde</vt:lpstr>
      <vt:lpstr>'Vej og Park'!Udskriftsområde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UPT-13-10-2016 - Bilag 895.01 Takstblad 2017</dc:title>
  <dc:subject>ØVRIGE</dc:subject>
  <dc:creator>FINL</dc:creator>
  <cp:lastModifiedBy>Benthe Jensen</cp:lastModifiedBy>
  <cp:lastPrinted>2016-09-29T05:24:20Z</cp:lastPrinted>
  <dcterms:created xsi:type="dcterms:W3CDTF">2008-09-08T07:06:35Z</dcterms:created>
  <dcterms:modified xsi:type="dcterms:W3CDTF">2016-09-29T07:31:59Z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